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emester 8\SKRIPSI FIX BANGET\SEMHAS\"/>
    </mc:Choice>
  </mc:AlternateContent>
  <xr:revisionPtr revIDLastSave="0" documentId="13_ncr:1_{2A232210-E9FC-4296-AC77-F0D39E4DCA90}" xr6:coauthVersionLast="47" xr6:coauthVersionMax="47" xr10:uidLastSave="{00000000-0000-0000-0000-000000000000}"/>
  <bookViews>
    <workbookView xWindow="-120" yWindow="-120" windowWidth="19440" windowHeight="11520" xr2:uid="{C918AE51-78C9-41D4-9B71-7AB1F22CB61D}"/>
  </bookViews>
  <sheets>
    <sheet name="After Outlier" sheetId="44" r:id="rId1"/>
    <sheet name="Summary Data" sheetId="35" r:id="rId2"/>
    <sheet name="BPT" sheetId="1" r:id="rId3"/>
    <sheet name="TI" sheetId="5" r:id="rId4"/>
    <sheet name="TA" sheetId="6" r:id="rId5"/>
    <sheet name="TP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Q3" i="1"/>
  <c r="P4" i="1"/>
  <c r="Q4" i="1"/>
  <c r="P5" i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O2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K10" i="1"/>
  <c r="K11" i="1"/>
  <c r="K5" i="1"/>
  <c r="J10" i="1"/>
  <c r="I3" i="6"/>
  <c r="M4" i="7"/>
  <c r="K7" i="1"/>
  <c r="K20" i="6"/>
  <c r="J20" i="6"/>
  <c r="I20" i="6"/>
  <c r="K17" i="6"/>
  <c r="J17" i="6"/>
  <c r="I17" i="6"/>
  <c r="K15" i="6"/>
  <c r="J15" i="6"/>
  <c r="I15" i="6"/>
  <c r="K14" i="6"/>
  <c r="J14" i="6"/>
  <c r="I14" i="6"/>
  <c r="K10" i="6"/>
  <c r="J10" i="6"/>
  <c r="I10" i="6"/>
  <c r="K9" i="6"/>
  <c r="K11" i="6"/>
  <c r="K12" i="6"/>
  <c r="J9" i="6"/>
  <c r="J11" i="6"/>
  <c r="J12" i="6"/>
  <c r="I9" i="6"/>
  <c r="I11" i="6"/>
  <c r="I12" i="6"/>
  <c r="M20" i="7"/>
  <c r="K20" i="7"/>
  <c r="M13" i="7"/>
  <c r="M15" i="7" l="1"/>
  <c r="L15" i="7"/>
  <c r="K15" i="7"/>
  <c r="M14" i="7"/>
  <c r="I9" i="7"/>
  <c r="K4" i="7"/>
  <c r="I11" i="7"/>
  <c r="H11" i="7"/>
  <c r="H9" i="7"/>
  <c r="F9" i="7" l="1"/>
  <c r="E9" i="7"/>
  <c r="K9" i="7" s="1"/>
  <c r="M3" i="7"/>
  <c r="L3" i="7"/>
  <c r="K3" i="7"/>
  <c r="K4" i="6"/>
  <c r="K5" i="6"/>
  <c r="K6" i="6"/>
  <c r="K7" i="6"/>
  <c r="K8" i="6"/>
  <c r="K13" i="6"/>
  <c r="K16" i="6"/>
  <c r="K18" i="6"/>
  <c r="K19" i="6"/>
  <c r="K21" i="6"/>
  <c r="K22" i="6"/>
  <c r="K23" i="6"/>
  <c r="J4" i="6"/>
  <c r="J5" i="6"/>
  <c r="J6" i="6"/>
  <c r="J7" i="6"/>
  <c r="J8" i="6"/>
  <c r="J13" i="6"/>
  <c r="J16" i="6"/>
  <c r="J18" i="6"/>
  <c r="J19" i="6"/>
  <c r="J21" i="6"/>
  <c r="J22" i="6"/>
  <c r="J23" i="6"/>
  <c r="I4" i="6"/>
  <c r="I5" i="6"/>
  <c r="I6" i="6"/>
  <c r="I7" i="6"/>
  <c r="I8" i="6"/>
  <c r="I13" i="6"/>
  <c r="I16" i="6"/>
  <c r="I18" i="6"/>
  <c r="I19" i="6"/>
  <c r="I21" i="6"/>
  <c r="I22" i="6"/>
  <c r="I23" i="6"/>
  <c r="M5" i="7"/>
  <c r="M6" i="7"/>
  <c r="M7" i="7"/>
  <c r="M8" i="7"/>
  <c r="M9" i="7"/>
  <c r="M10" i="7"/>
  <c r="M11" i="7"/>
  <c r="M12" i="7"/>
  <c r="M16" i="7"/>
  <c r="M17" i="7"/>
  <c r="M18" i="7"/>
  <c r="M19" i="7"/>
  <c r="M21" i="7"/>
  <c r="M22" i="7"/>
  <c r="M23" i="7"/>
  <c r="L5" i="7"/>
  <c r="L6" i="7"/>
  <c r="L7" i="7"/>
  <c r="L8" i="7"/>
  <c r="L10" i="7"/>
  <c r="L12" i="7"/>
  <c r="L13" i="7"/>
  <c r="L14" i="7"/>
  <c r="L16" i="7"/>
  <c r="L17" i="7"/>
  <c r="L18" i="7"/>
  <c r="L19" i="7"/>
  <c r="L20" i="7"/>
  <c r="L21" i="7"/>
  <c r="L22" i="7"/>
  <c r="L23" i="7"/>
  <c r="K5" i="7"/>
  <c r="K6" i="7"/>
  <c r="K7" i="7"/>
  <c r="K8" i="7"/>
  <c r="K10" i="7"/>
  <c r="K12" i="7"/>
  <c r="K13" i="7"/>
  <c r="K14" i="7"/>
  <c r="K16" i="7"/>
  <c r="K17" i="7"/>
  <c r="K18" i="7"/>
  <c r="K19" i="7"/>
  <c r="K21" i="7"/>
  <c r="K22" i="7"/>
  <c r="K23" i="7"/>
  <c r="L11" i="7"/>
  <c r="K11" i="7"/>
  <c r="L9" i="7"/>
  <c r="K3" i="1"/>
  <c r="K4" i="1"/>
  <c r="J3" i="1"/>
  <c r="J4" i="1"/>
  <c r="I3" i="1"/>
  <c r="O3" i="1" s="1"/>
  <c r="I4" i="1"/>
  <c r="K6" i="1"/>
  <c r="K8" i="1"/>
  <c r="K9" i="1"/>
  <c r="K12" i="1"/>
  <c r="K13" i="1"/>
  <c r="K14" i="1"/>
  <c r="K15" i="1"/>
  <c r="K16" i="1"/>
  <c r="K17" i="1"/>
  <c r="K18" i="1"/>
  <c r="K19" i="1"/>
  <c r="K20" i="1"/>
  <c r="K21" i="1"/>
  <c r="K22" i="1"/>
  <c r="K23" i="1"/>
  <c r="J5" i="1"/>
  <c r="J6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L4" i="7"/>
  <c r="J3" i="6"/>
  <c r="K3" i="6"/>
</calcChain>
</file>

<file path=xl/sharedStrings.xml><?xml version="1.0" encoding="utf-8"?>
<sst xmlns="http://schemas.openxmlformats.org/spreadsheetml/2006/main" count="188" uniqueCount="70">
  <si>
    <t>PERUS</t>
  </si>
  <si>
    <t>BEBAN PAJAK PENGHASILAN</t>
  </si>
  <si>
    <t>LABA SEBELUM PAJAK</t>
  </si>
  <si>
    <t>HASIL</t>
  </si>
  <si>
    <t>PIUTANG ISTIMEWA</t>
  </si>
  <si>
    <t>TOTAL PIUTANG</t>
  </si>
  <si>
    <t>NO</t>
  </si>
  <si>
    <t>BPT TAHUN X</t>
  </si>
  <si>
    <t>BPT TAHUN X-1</t>
  </si>
  <si>
    <t>TOTAL ASET TAHUN X-1</t>
  </si>
  <si>
    <t>Air Products and Chemicals Inc</t>
  </si>
  <si>
    <t>AstraZeneca PLC</t>
  </si>
  <si>
    <t>Bank of America Corp</t>
  </si>
  <si>
    <t>Bayan Resources Tbk PT</t>
  </si>
  <si>
    <t>Chubb Ltd</t>
  </si>
  <si>
    <t>Dow Inc</t>
  </si>
  <si>
    <t>Equinix Inc</t>
  </si>
  <si>
    <t>General Motors Co</t>
  </si>
  <si>
    <t>Goldman Sachs Group Inc</t>
  </si>
  <si>
    <t>TOTAL BPT</t>
  </si>
  <si>
    <t>NAMA AKUN</t>
  </si>
  <si>
    <t>Aon PLC</t>
  </si>
  <si>
    <t>IQVIA Holdings Inc</t>
  </si>
  <si>
    <t>Medtronic PLC</t>
  </si>
  <si>
    <t>Novartis AG</t>
  </si>
  <si>
    <t>Philip Morris International Inc</t>
  </si>
  <si>
    <t>Shell PLC</t>
  </si>
  <si>
    <t>Trane Technologies PLC</t>
  </si>
  <si>
    <t>Zurich Insurance Group AG</t>
  </si>
  <si>
    <t>Acwa Power Company SJSC</t>
  </si>
  <si>
    <t>BAE Systems PLC</t>
  </si>
  <si>
    <t xml:space="preserve"> due from related parties</t>
  </si>
  <si>
    <t>amounts owed by subsidiary undertakings</t>
  </si>
  <si>
    <t>Receivables due from non-guarantor subsidiaries</t>
  </si>
  <si>
    <t>Receivables from subsidiaries</t>
  </si>
  <si>
    <t>Other Related Party Transactions</t>
  </si>
  <si>
    <t xml:space="preserve">Receivables due from Cruise </t>
  </si>
  <si>
    <t>Loans to and receivables from subsidiaries</t>
  </si>
  <si>
    <t>Amounts due from subsidiaries that are non-Guarantors</t>
  </si>
  <si>
    <t xml:space="preserve">Includes receivables due from non-guarantor subsidiaries CATATAN NO 3 </t>
  </si>
  <si>
    <t xml:space="preserve">Interest-bearing current receivables with direct and indirect subsidiaries </t>
  </si>
  <si>
    <t>Includes trade receivables from related parties CATATAN (1)</t>
  </si>
  <si>
    <t>Amounts due from joint ventures and associates</t>
  </si>
  <si>
    <t>Intercompany receivables</t>
  </si>
  <si>
    <t xml:space="preserve">RECEIVABLE FROM SUBSIDIARIES </t>
  </si>
  <si>
    <t>HAL</t>
  </si>
  <si>
    <t>Debtors – amounts owed by Group undertakings</t>
  </si>
  <si>
    <t>Accounts and notes receivable - Other</t>
  </si>
  <si>
    <t>pihak relasi</t>
  </si>
  <si>
    <t>Hilton Worldwide Holdings Inc</t>
  </si>
  <si>
    <t>related party trade receivables</t>
  </si>
  <si>
    <t>Consolidated Variable Interest Entities</t>
  </si>
  <si>
    <t>Related party receivables</t>
  </si>
  <si>
    <t>Wesfarmers Lrd</t>
  </si>
  <si>
    <t>KETERANGAN</t>
  </si>
  <si>
    <t>DUMMY</t>
  </si>
  <si>
    <t>BPT</t>
  </si>
  <si>
    <t>TI</t>
  </si>
  <si>
    <t>TA</t>
  </si>
  <si>
    <t>TP</t>
  </si>
  <si>
    <t>min</t>
  </si>
  <si>
    <t>max</t>
  </si>
  <si>
    <t>dow 24</t>
  </si>
  <si>
    <t>novartis 24</t>
  </si>
  <si>
    <t>bayan</t>
  </si>
  <si>
    <t>selain bayan</t>
  </si>
  <si>
    <t>novartis 22</t>
  </si>
  <si>
    <t>air 22</t>
  </si>
  <si>
    <t>medtronic 24</t>
  </si>
  <si>
    <t>astra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</si>
</sst>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71" formatCode="0.000"/>
  </numFmts>
  <fonts count="9" x14ac:knownFonts="1">
    <font>
      <sz val="11"/>
      <color theme="1"/>
      <name val="Aptos Narrow"/>
      <family val="2"/>
      <charset val="1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sz val="13.5"/>
      <color theme="1"/>
      <name val="Aptos Narrow"/>
      <family val="2"/>
      <scheme val="minor"/>
    </font>
    <font>
      <sz val="10"/>
      <name val="Arial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1" fillId="0" borderId="0" xfId="1" applyNumberFormat="1" applyFont="1" applyFill="1" applyAlignment="1">
      <alignment horizontal="center"/>
    </xf>
    <xf numFmtId="2" fontId="0" fillId="0" borderId="0" xfId="0" applyNumberFormat="1"/>
    <xf numFmtId="165" fontId="0" fillId="0" borderId="0" xfId="1" applyNumberFormat="1" applyFont="1"/>
    <xf numFmtId="0" fontId="2" fillId="0" borderId="0" xfId="0" applyFont="1" applyAlignment="1">
      <alignment horizontal="left" vertical="center"/>
    </xf>
    <xf numFmtId="165" fontId="0" fillId="0" borderId="0" xfId="1" applyNumberFormat="1" applyFont="1" applyFill="1"/>
    <xf numFmtId="165" fontId="1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164" fontId="0" fillId="0" borderId="0" xfId="1" applyNumberFormat="1" applyFont="1" applyFill="1"/>
    <xf numFmtId="165" fontId="1" fillId="0" borderId="0" xfId="1" applyNumberFormat="1" applyFont="1" applyFill="1"/>
    <xf numFmtId="0" fontId="3" fillId="0" borderId="0" xfId="0" applyFont="1" applyAlignment="1">
      <alignment vertical="center"/>
    </xf>
    <xf numFmtId="165" fontId="2" fillId="0" borderId="0" xfId="1" applyNumberFormat="1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1" fontId="0" fillId="0" borderId="0" xfId="0" applyNumberFormat="1"/>
    <xf numFmtId="0" fontId="8" fillId="0" borderId="0" xfId="0" applyFont="1" applyAlignment="1">
      <alignment vertical="center"/>
    </xf>
    <xf numFmtId="171" fontId="2" fillId="0" borderId="0" xfId="0" applyNumberFormat="1" applyFont="1"/>
    <xf numFmtId="2" fontId="2" fillId="0" borderId="0" xfId="0" applyNumberFormat="1" applyFont="1"/>
    <xf numFmtId="17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  <color rgb="FFCCFF99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7692-E53C-4449-863D-693CD3390836}">
  <dimension ref="A1:N22"/>
  <sheetViews>
    <sheetView tabSelected="1" zoomScaleNormal="100" workbookViewId="0">
      <selection sqref="A1:A2"/>
    </sheetView>
  </sheetViews>
  <sheetFormatPr defaultRowHeight="15" x14ac:dyDescent="0.25"/>
  <cols>
    <col min="1" max="1" width="3.85546875" bestFit="1" customWidth="1"/>
    <col min="2" max="2" width="29" bestFit="1" customWidth="1"/>
    <col min="3" max="3" width="6.28515625" bestFit="1" customWidth="1"/>
    <col min="4" max="4" width="6.140625" customWidth="1"/>
    <col min="5" max="5" width="6.28515625" bestFit="1" customWidth="1"/>
    <col min="6" max="8" width="5" bestFit="1" customWidth="1"/>
    <col min="9" max="14" width="5.5703125" bestFit="1" customWidth="1"/>
  </cols>
  <sheetData>
    <row r="1" spans="1:14" s="4" customFormat="1" x14ac:dyDescent="0.25">
      <c r="A1" s="31" t="s">
        <v>6</v>
      </c>
      <c r="B1" s="31" t="s">
        <v>0</v>
      </c>
      <c r="C1" s="30" t="s">
        <v>56</v>
      </c>
      <c r="D1" s="30"/>
      <c r="E1" s="30"/>
      <c r="F1" s="30" t="s">
        <v>57</v>
      </c>
      <c r="G1" s="30"/>
      <c r="H1" s="30"/>
      <c r="I1" s="30" t="s">
        <v>58</v>
      </c>
      <c r="J1" s="30"/>
      <c r="K1" s="30"/>
      <c r="L1" s="30" t="s">
        <v>59</v>
      </c>
      <c r="M1" s="30"/>
      <c r="N1" s="30"/>
    </row>
    <row r="2" spans="1:14" s="4" customFormat="1" x14ac:dyDescent="0.25">
      <c r="A2" s="31"/>
      <c r="B2" s="31"/>
      <c r="C2" s="5">
        <v>2022</v>
      </c>
      <c r="D2" s="5">
        <v>2023</v>
      </c>
      <c r="E2" s="5">
        <v>2024</v>
      </c>
      <c r="F2" s="5">
        <v>2022</v>
      </c>
      <c r="G2" s="5">
        <v>2023</v>
      </c>
      <c r="H2" s="5">
        <v>2024</v>
      </c>
      <c r="I2" s="5">
        <v>2022</v>
      </c>
      <c r="J2" s="5">
        <v>2023</v>
      </c>
      <c r="K2" s="5">
        <v>2024</v>
      </c>
      <c r="L2" s="5">
        <v>2022</v>
      </c>
      <c r="M2" s="5">
        <v>2023</v>
      </c>
      <c r="N2" s="5">
        <v>2024</v>
      </c>
    </row>
    <row r="3" spans="1:14" x14ac:dyDescent="0.25">
      <c r="A3" s="3">
        <v>1</v>
      </c>
      <c r="B3" s="10" t="s">
        <v>29</v>
      </c>
      <c r="C3" s="28">
        <v>-9.8556734212818702E-4</v>
      </c>
      <c r="D3" s="28">
        <v>6.8312767985534927E-4</v>
      </c>
      <c r="E3" s="28">
        <v>1.5571360474623049E-3</v>
      </c>
      <c r="F3" s="3">
        <v>1</v>
      </c>
      <c r="G3" s="3">
        <v>1</v>
      </c>
      <c r="H3" s="3">
        <v>1</v>
      </c>
      <c r="I3" s="28">
        <v>0.15604427713891461</v>
      </c>
      <c r="J3" s="28">
        <v>2.92810712541853E-2</v>
      </c>
      <c r="K3" s="28">
        <v>2.880552278073769E-2</v>
      </c>
      <c r="L3" s="28">
        <v>0.26222121427970618</v>
      </c>
      <c r="M3" s="28">
        <v>0.29671807749451029</v>
      </c>
      <c r="N3" s="28">
        <v>0.3208270199737715</v>
      </c>
    </row>
    <row r="4" spans="1:14" x14ac:dyDescent="0.25">
      <c r="A4" s="3">
        <v>2</v>
      </c>
      <c r="B4" s="25" t="s">
        <v>10</v>
      </c>
      <c r="C4" s="28">
        <v>8.5259426937511172E-3</v>
      </c>
      <c r="D4" s="28">
        <v>-2.7948780182843864E-3</v>
      </c>
      <c r="E4" s="28">
        <v>1.3936411217873604E-2</v>
      </c>
      <c r="F4" s="3">
        <v>1</v>
      </c>
      <c r="G4" s="3">
        <v>1</v>
      </c>
      <c r="H4" s="3">
        <v>1</v>
      </c>
      <c r="I4" s="28">
        <v>0.18179838094892367</v>
      </c>
      <c r="J4" s="28">
        <v>0.19122953094643352</v>
      </c>
      <c r="K4" s="28">
        <v>0.19598855056832323</v>
      </c>
      <c r="L4" s="28">
        <v>2.3807462557354341E-3</v>
      </c>
      <c r="M4" s="28">
        <v>3.3023735810113518E-3</v>
      </c>
      <c r="N4" s="28">
        <v>4.9333991119881598E-3</v>
      </c>
    </row>
    <row r="5" spans="1:14" x14ac:dyDescent="0.25">
      <c r="A5" s="3">
        <v>3</v>
      </c>
      <c r="B5" s="25" t="s">
        <v>21</v>
      </c>
      <c r="C5" s="28">
        <v>7.5508349782247705E-3</v>
      </c>
      <c r="D5" s="28">
        <v>3.6998532289628178E-3</v>
      </c>
      <c r="E5" s="28">
        <v>-1.8257310285933036E-3</v>
      </c>
      <c r="F5" s="3">
        <v>1</v>
      </c>
      <c r="G5" s="3">
        <v>1</v>
      </c>
      <c r="H5" s="3">
        <v>1</v>
      </c>
      <c r="I5" s="28">
        <v>0.16159695817490494</v>
      </c>
      <c r="J5" s="28">
        <v>0.17071631429473019</v>
      </c>
      <c r="K5" s="28">
        <v>0.21432697862507222</v>
      </c>
      <c r="L5" s="28">
        <v>0.42833607907742999</v>
      </c>
      <c r="M5" s="28">
        <v>0.43976644130301168</v>
      </c>
      <c r="N5" s="28">
        <v>2.5272153562976598</v>
      </c>
    </row>
    <row r="6" spans="1:14" x14ac:dyDescent="0.25">
      <c r="A6" s="3">
        <v>4</v>
      </c>
      <c r="B6" s="25" t="s">
        <v>11</v>
      </c>
      <c r="C6" s="28">
        <v>8.0958211136736812E-3</v>
      </c>
      <c r="D6" s="28">
        <v>-9.5457230807499769E-3</v>
      </c>
      <c r="E6" s="28">
        <v>-7.0412088727143263E-3</v>
      </c>
      <c r="F6" s="29">
        <v>1</v>
      </c>
      <c r="G6" s="29">
        <v>1</v>
      </c>
      <c r="H6" s="29">
        <v>1</v>
      </c>
      <c r="I6" s="28">
        <v>0.3166733306677329</v>
      </c>
      <c r="J6" s="28">
        <v>0.13596173358457747</v>
      </c>
      <c r="K6" s="28">
        <v>0.18985157059026581</v>
      </c>
      <c r="L6" s="28">
        <v>0.21576900802515098</v>
      </c>
      <c r="M6" s="28">
        <v>0.76126785092302329</v>
      </c>
      <c r="N6" s="28">
        <v>0.36844108876340331</v>
      </c>
    </row>
    <row r="7" spans="1:14" x14ac:dyDescent="0.25">
      <c r="A7" s="3">
        <v>5</v>
      </c>
      <c r="B7" s="25" t="s">
        <v>30</v>
      </c>
      <c r="C7" s="28">
        <v>5.5647687488483508E-3</v>
      </c>
      <c r="D7" s="28">
        <v>1.6845718644714258E-3</v>
      </c>
      <c r="E7" s="28">
        <v>3.4618263473053892E-3</v>
      </c>
      <c r="F7" s="29">
        <v>1</v>
      </c>
      <c r="G7" s="29">
        <v>1</v>
      </c>
      <c r="H7" s="29">
        <v>1</v>
      </c>
      <c r="I7" s="28">
        <v>0.18817204301075269</v>
      </c>
      <c r="J7" s="28">
        <v>0.19896907216494844</v>
      </c>
      <c r="K7" s="28">
        <v>0.14257716805487505</v>
      </c>
      <c r="L7" s="28">
        <v>5.0289940894515148E-2</v>
      </c>
      <c r="M7" s="28">
        <v>3.4203504052768258E-2</v>
      </c>
      <c r="N7" s="28">
        <v>4.3817304121797254E-2</v>
      </c>
    </row>
    <row r="8" spans="1:14" x14ac:dyDescent="0.25">
      <c r="A8" s="3">
        <v>6</v>
      </c>
      <c r="B8" s="25" t="s">
        <v>12</v>
      </c>
      <c r="C8" s="28">
        <v>9.1244819758352675E-4</v>
      </c>
      <c r="D8" s="28">
        <v>4.1948301995002253E-5</v>
      </c>
      <c r="E8" s="28">
        <v>-2.1697082937256754E-4</v>
      </c>
      <c r="F8" s="29">
        <v>1</v>
      </c>
      <c r="G8" s="29">
        <v>1</v>
      </c>
      <c r="H8" s="29">
        <v>1</v>
      </c>
      <c r="I8" s="28">
        <v>0.1111111111111111</v>
      </c>
      <c r="J8" s="28">
        <v>6.4462634958718512E-2</v>
      </c>
      <c r="K8" s="28">
        <v>7.2537088945101524E-2</v>
      </c>
      <c r="L8" s="28">
        <v>0.21399248575420249</v>
      </c>
      <c r="M8" s="28">
        <v>0.23799220295103499</v>
      </c>
      <c r="N8" s="28">
        <v>0.2126798286238348</v>
      </c>
    </row>
    <row r="9" spans="1:14" x14ac:dyDescent="0.25">
      <c r="A9" s="3">
        <v>7</v>
      </c>
      <c r="B9" s="25" t="s">
        <v>13</v>
      </c>
      <c r="C9" s="28">
        <v>1.3686909702462842E-2</v>
      </c>
      <c r="D9" s="28">
        <v>-3.2173484591633173E-3</v>
      </c>
      <c r="E9" s="28">
        <v>-9.0059174690762804E-4</v>
      </c>
      <c r="F9" s="3">
        <v>0</v>
      </c>
      <c r="G9" s="3">
        <v>0</v>
      </c>
      <c r="H9" s="3">
        <v>0</v>
      </c>
      <c r="I9" s="28">
        <v>0.21855237671698566</v>
      </c>
      <c r="J9" s="28">
        <v>0.2164081272024736</v>
      </c>
      <c r="K9" s="28">
        <v>0.21745546573688296</v>
      </c>
      <c r="L9" s="28">
        <v>3.6685707335375933E-2</v>
      </c>
      <c r="M9" s="28">
        <v>7.1492723747121303E-2</v>
      </c>
      <c r="N9" s="28">
        <v>3.1227956934906088E-2</v>
      </c>
    </row>
    <row r="10" spans="1:14" x14ac:dyDescent="0.25">
      <c r="A10" s="3">
        <v>8</v>
      </c>
      <c r="B10" s="25" t="s">
        <v>15</v>
      </c>
      <c r="C10" s="28">
        <v>-3.1592316240673123E-3</v>
      </c>
      <c r="D10" s="28">
        <v>1.8860452452848869E-2</v>
      </c>
      <c r="E10" s="28">
        <v>-1.875204857936412E-2</v>
      </c>
      <c r="F10" s="29">
        <v>1</v>
      </c>
      <c r="G10" s="29">
        <v>1</v>
      </c>
      <c r="H10" s="29">
        <v>1</v>
      </c>
      <c r="I10" s="28">
        <v>0.23809523809523808</v>
      </c>
      <c r="J10" s="28">
        <v>6.0975609756097563E-3</v>
      </c>
      <c r="K10" s="28">
        <v>0.24937500000000001</v>
      </c>
      <c r="L10" s="28">
        <v>3.9587362991618309E-2</v>
      </c>
      <c r="M10" s="28">
        <v>2.8575748412458423E-2</v>
      </c>
      <c r="N10" s="28">
        <v>4.3706293706293704E-2</v>
      </c>
    </row>
    <row r="11" spans="1:14" x14ac:dyDescent="0.25">
      <c r="A11" s="3">
        <v>9</v>
      </c>
      <c r="B11" s="25" t="s">
        <v>16</v>
      </c>
      <c r="C11" s="28">
        <v>-3.3148752137366864E-3</v>
      </c>
      <c r="D11" s="28">
        <v>-5.6655809564396821E-4</v>
      </c>
      <c r="E11" s="28">
        <v>-1.1115861479264644E-3</v>
      </c>
      <c r="F11" s="3">
        <v>1</v>
      </c>
      <c r="G11" s="3">
        <v>1</v>
      </c>
      <c r="H11" s="3">
        <v>1</v>
      </c>
      <c r="I11" s="28">
        <v>0.14957780458383596</v>
      </c>
      <c r="J11" s="28">
        <v>0.13790035587188612</v>
      </c>
      <c r="K11" s="28">
        <v>0.16512820512820514</v>
      </c>
      <c r="L11" s="28">
        <v>3.0384156749047209E-2</v>
      </c>
      <c r="M11" s="28">
        <v>3.2868525896414341E-2</v>
      </c>
      <c r="N11" s="28">
        <v>1.5806111696522657E-2</v>
      </c>
    </row>
    <row r="12" spans="1:14" x14ac:dyDescent="0.25">
      <c r="A12" s="3">
        <v>10</v>
      </c>
      <c r="B12" s="25" t="s">
        <v>17</v>
      </c>
      <c r="C12" s="28">
        <v>-1.3076275549816524E-3</v>
      </c>
      <c r="D12" s="28">
        <v>1.5482678563989138E-2</v>
      </c>
      <c r="E12" s="28">
        <v>-7.9834764011367304E-4</v>
      </c>
      <c r="F12" s="29">
        <v>1</v>
      </c>
      <c r="G12" s="29">
        <v>1</v>
      </c>
      <c r="H12" s="29">
        <v>1</v>
      </c>
      <c r="I12" s="28">
        <v>0.16280072432525652</v>
      </c>
      <c r="J12" s="28">
        <v>5.4119004133423049E-2</v>
      </c>
      <c r="K12" s="28">
        <v>0.30003521540086864</v>
      </c>
      <c r="L12" s="28">
        <v>8.475211880297007E-3</v>
      </c>
      <c r="M12" s="28">
        <v>2.8518338988528034E-2</v>
      </c>
      <c r="N12" s="28">
        <v>3.0794418024479613E-2</v>
      </c>
    </row>
    <row r="13" spans="1:14" x14ac:dyDescent="0.25">
      <c r="A13" s="3">
        <v>11</v>
      </c>
      <c r="B13" s="25" t="s">
        <v>18</v>
      </c>
      <c r="C13" s="28">
        <v>1.3224152110536426E-3</v>
      </c>
      <c r="D13" s="28">
        <v>5.9647704014221127E-4</v>
      </c>
      <c r="E13" s="28">
        <v>4.4286224243022333E-4</v>
      </c>
      <c r="F13" s="29">
        <v>1</v>
      </c>
      <c r="G13" s="29">
        <v>1</v>
      </c>
      <c r="H13" s="29">
        <v>1</v>
      </c>
      <c r="I13" s="28">
        <v>0.16498591131543824</v>
      </c>
      <c r="J13" s="28">
        <v>0.20700251420057733</v>
      </c>
      <c r="K13" s="28">
        <v>0.22400391368157851</v>
      </c>
      <c r="L13" s="28">
        <v>1.9413132715137913</v>
      </c>
      <c r="M13" s="28">
        <v>2.1775991546850824</v>
      </c>
      <c r="N13" s="28">
        <v>2.1561805903512643</v>
      </c>
    </row>
    <row r="14" spans="1:14" x14ac:dyDescent="0.25">
      <c r="A14" s="3">
        <v>12</v>
      </c>
      <c r="B14" s="25" t="s">
        <v>22</v>
      </c>
      <c r="C14" s="28">
        <v>-7.6552310745676214E-3</v>
      </c>
      <c r="D14" s="28">
        <v>3.5521174566839012E-4</v>
      </c>
      <c r="E14" s="28">
        <v>1.3867546193920767E-3</v>
      </c>
      <c r="F14" s="3">
        <v>1</v>
      </c>
      <c r="G14" s="3">
        <v>1</v>
      </c>
      <c r="H14" s="3">
        <v>1</v>
      </c>
      <c r="I14" s="28">
        <v>0.19075568598679385</v>
      </c>
      <c r="J14" s="28">
        <v>6.9225496915695683E-2</v>
      </c>
      <c r="K14" s="28">
        <v>0.18034751348112643</v>
      </c>
      <c r="L14" s="28">
        <v>1.1165540540540539</v>
      </c>
      <c r="M14" s="28">
        <v>1.3952534427190155</v>
      </c>
      <c r="N14" s="28">
        <v>1.528395061728395</v>
      </c>
    </row>
    <row r="15" spans="1:14" x14ac:dyDescent="0.25">
      <c r="A15" s="3">
        <v>13</v>
      </c>
      <c r="B15" s="25" t="s">
        <v>23</v>
      </c>
      <c r="C15" s="28">
        <v>1.6114650365802563E-3</v>
      </c>
      <c r="D15" s="28">
        <v>-3.9348875039843488E-3</v>
      </c>
      <c r="E15" s="28">
        <v>3.023705853894533E-3</v>
      </c>
      <c r="F15" s="3">
        <v>1</v>
      </c>
      <c r="G15" s="3">
        <v>1</v>
      </c>
      <c r="H15" s="3">
        <v>1</v>
      </c>
      <c r="I15" s="28">
        <v>8.2653616095704194E-2</v>
      </c>
      <c r="J15" s="28">
        <v>0.29455630126771065</v>
      </c>
      <c r="K15" s="28">
        <v>0.23423609675418647</v>
      </c>
      <c r="L15" s="28">
        <v>4.8820032426589801</v>
      </c>
      <c r="M15" s="28">
        <v>2.6675558519506501</v>
      </c>
      <c r="N15" s="28">
        <v>5.0261096605744129</v>
      </c>
    </row>
    <row r="16" spans="1:14" x14ac:dyDescent="0.25">
      <c r="A16" s="3">
        <v>14</v>
      </c>
      <c r="B16" s="25" t="s">
        <v>24</v>
      </c>
      <c r="C16" s="28">
        <v>6.4194635790707898E-3</v>
      </c>
      <c r="D16" s="28">
        <v>3.6615351721188795E-3</v>
      </c>
      <c r="E16" s="28">
        <v>2.2238743252416201E-2</v>
      </c>
      <c r="F16" s="3">
        <v>1</v>
      </c>
      <c r="G16" s="3">
        <v>1</v>
      </c>
      <c r="H16" s="3">
        <v>1</v>
      </c>
      <c r="I16" s="28">
        <v>2.6316823127381281E-3</v>
      </c>
      <c r="J16" s="28">
        <v>1.0050251256281407E-2</v>
      </c>
      <c r="K16" s="28">
        <v>9.876543209876543E-3</v>
      </c>
      <c r="L16" s="28">
        <v>1.4398100044530206E-2</v>
      </c>
      <c r="M16" s="28">
        <v>3.1369034281873182E-2</v>
      </c>
      <c r="N16" s="28">
        <v>3.4991668650321349E-2</v>
      </c>
    </row>
    <row r="17" spans="1:14" x14ac:dyDescent="0.25">
      <c r="A17" s="3">
        <v>15</v>
      </c>
      <c r="B17" s="25" t="s">
        <v>25</v>
      </c>
      <c r="C17" s="28">
        <v>-1.3853233228384597E-2</v>
      </c>
      <c r="D17" s="28">
        <v>9.5815567192490386E-3</v>
      </c>
      <c r="E17" s="28">
        <v>-1.1484748254318264E-3</v>
      </c>
      <c r="F17" s="3">
        <v>1</v>
      </c>
      <c r="G17" s="3">
        <v>1</v>
      </c>
      <c r="H17" s="3">
        <v>1</v>
      </c>
      <c r="I17" s="28">
        <v>0.19288292934502321</v>
      </c>
      <c r="J17" s="28">
        <v>0.22382775119617224</v>
      </c>
      <c r="K17" s="28">
        <v>0.24731535371751784</v>
      </c>
      <c r="L17" s="28">
        <v>0.14465937762825903</v>
      </c>
      <c r="M17" s="28">
        <v>0.16169437485766341</v>
      </c>
      <c r="N17" s="28">
        <v>0.14780748663101603</v>
      </c>
    </row>
    <row r="18" spans="1:14" x14ac:dyDescent="0.25">
      <c r="A18" s="3">
        <v>16</v>
      </c>
      <c r="B18" s="25" t="s">
        <v>27</v>
      </c>
      <c r="C18" s="28">
        <v>-7.0432673673019638E-3</v>
      </c>
      <c r="D18" s="28">
        <v>-4.8668259446066721E-4</v>
      </c>
      <c r="E18" s="28">
        <v>2.511357834972334E-3</v>
      </c>
      <c r="F18" s="3">
        <v>1</v>
      </c>
      <c r="G18" s="3">
        <v>1</v>
      </c>
      <c r="H18" s="3">
        <v>1</v>
      </c>
      <c r="I18" s="28">
        <v>0.17305833064776024</v>
      </c>
      <c r="J18" s="28">
        <v>0.19413391500798505</v>
      </c>
      <c r="K18" s="28">
        <v>0.19359615028687766</v>
      </c>
      <c r="L18" s="28">
        <v>0.70216898672709616</v>
      </c>
      <c r="M18" s="28">
        <v>1.6301068722943723</v>
      </c>
      <c r="N18" s="28">
        <v>1.4978965762733805</v>
      </c>
    </row>
    <row r="19" spans="1:14" x14ac:dyDescent="0.25">
      <c r="A19" s="3">
        <v>17</v>
      </c>
      <c r="B19" s="14" t="s">
        <v>53</v>
      </c>
      <c r="C19" s="28">
        <v>2.4414435034714275E-3</v>
      </c>
      <c r="D19" s="28">
        <v>-1.0628160961665323E-3</v>
      </c>
      <c r="E19" s="28">
        <v>-1.6575001883522942E-3</v>
      </c>
      <c r="F19" s="3">
        <v>1</v>
      </c>
      <c r="G19" s="3">
        <v>1</v>
      </c>
      <c r="H19" s="3">
        <v>1</v>
      </c>
      <c r="I19" s="28">
        <v>0.29156626506024097</v>
      </c>
      <c r="J19" s="28">
        <v>0.2975206611570248</v>
      </c>
      <c r="K19" s="28">
        <v>0.28714803456927795</v>
      </c>
      <c r="L19" s="28">
        <v>0.59582424431287007</v>
      </c>
      <c r="M19" s="28">
        <v>8.6723768736616705E-2</v>
      </c>
      <c r="N19" s="28">
        <v>0.21591397849462365</v>
      </c>
    </row>
    <row r="20" spans="1:14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B21" t="s">
        <v>60</v>
      </c>
      <c r="D21" t="s">
        <v>62</v>
      </c>
      <c r="H21" t="s">
        <v>64</v>
      </c>
      <c r="K21" t="s">
        <v>66</v>
      </c>
      <c r="N21" t="s">
        <v>67</v>
      </c>
    </row>
    <row r="22" spans="1:14" x14ac:dyDescent="0.25">
      <c r="B22" t="s">
        <v>61</v>
      </c>
      <c r="D22" t="s">
        <v>63</v>
      </c>
      <c r="G22" t="s">
        <v>65</v>
      </c>
      <c r="K22" t="s">
        <v>69</v>
      </c>
      <c r="N22" t="s">
        <v>68</v>
      </c>
    </row>
  </sheetData>
  <mergeCells count="6">
    <mergeCell ref="L1:N1"/>
    <mergeCell ref="A1:A2"/>
    <mergeCell ref="B1:B2"/>
    <mergeCell ref="C1:E1"/>
    <mergeCell ref="F1:H1"/>
    <mergeCell ref="I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D46D-EDF6-4FE0-A455-FAAE8192B0C2}">
  <dimension ref="A1:N23"/>
  <sheetViews>
    <sheetView zoomScaleNormal="100" workbookViewId="0">
      <selection sqref="A1:A2"/>
    </sheetView>
  </sheetViews>
  <sheetFormatPr defaultRowHeight="15" x14ac:dyDescent="0.25"/>
  <cols>
    <col min="1" max="1" width="3.85546875" bestFit="1" customWidth="1"/>
    <col min="2" max="2" width="30.42578125" bestFit="1" customWidth="1"/>
    <col min="3" max="5" width="6.28515625" bestFit="1" customWidth="1"/>
    <col min="6" max="8" width="5" bestFit="1" customWidth="1"/>
    <col min="9" max="14" width="5.5703125" bestFit="1" customWidth="1"/>
  </cols>
  <sheetData>
    <row r="1" spans="1:14" s="4" customFormat="1" x14ac:dyDescent="0.25">
      <c r="A1" s="31" t="s">
        <v>6</v>
      </c>
      <c r="B1" s="31" t="s">
        <v>0</v>
      </c>
      <c r="C1" s="30" t="s">
        <v>56</v>
      </c>
      <c r="D1" s="30"/>
      <c r="E1" s="30"/>
      <c r="F1" s="30" t="s">
        <v>57</v>
      </c>
      <c r="G1" s="30"/>
      <c r="H1" s="30"/>
      <c r="I1" s="30" t="s">
        <v>58</v>
      </c>
      <c r="J1" s="30"/>
      <c r="K1" s="30"/>
      <c r="L1" s="30" t="s">
        <v>59</v>
      </c>
      <c r="M1" s="30"/>
      <c r="N1" s="30"/>
    </row>
    <row r="2" spans="1:14" s="4" customFormat="1" x14ac:dyDescent="0.25">
      <c r="A2" s="31"/>
      <c r="B2" s="31"/>
      <c r="C2" s="4">
        <v>2022</v>
      </c>
      <c r="D2" s="4">
        <v>2023</v>
      </c>
      <c r="E2" s="4">
        <v>2024</v>
      </c>
      <c r="F2" s="4">
        <v>2022</v>
      </c>
      <c r="G2" s="4">
        <v>2023</v>
      </c>
      <c r="H2" s="4">
        <v>2024</v>
      </c>
      <c r="I2" s="4">
        <v>2022</v>
      </c>
      <c r="J2" s="4">
        <v>2023</v>
      </c>
      <c r="K2" s="4">
        <v>2024</v>
      </c>
      <c r="L2" s="4">
        <v>2022</v>
      </c>
      <c r="M2" s="4">
        <v>2023</v>
      </c>
      <c r="N2" s="4">
        <v>2024</v>
      </c>
    </row>
    <row r="3" spans="1:14" x14ac:dyDescent="0.25">
      <c r="A3" s="3">
        <v>1</v>
      </c>
      <c r="B3" s="10" t="s">
        <v>29</v>
      </c>
      <c r="C3" s="26">
        <v>-9.8556734212818702E-4</v>
      </c>
      <c r="D3" s="26">
        <v>6.8312767985534927E-4</v>
      </c>
      <c r="E3" s="26">
        <v>1.5571360474623049E-3</v>
      </c>
      <c r="F3" s="19">
        <v>1</v>
      </c>
      <c r="G3" s="19">
        <v>1</v>
      </c>
      <c r="H3" s="19">
        <v>1</v>
      </c>
      <c r="I3" s="26">
        <v>0.15604427713891461</v>
      </c>
      <c r="J3" s="26">
        <v>2.9281071254185269E-2</v>
      </c>
      <c r="K3" s="26">
        <v>2.880552278073769E-2</v>
      </c>
      <c r="L3" s="26">
        <v>0.26222121427970618</v>
      </c>
      <c r="M3" s="26">
        <v>0.29671807749451029</v>
      </c>
      <c r="N3" s="26">
        <v>0.3208270199737715</v>
      </c>
    </row>
    <row r="4" spans="1:14" x14ac:dyDescent="0.25">
      <c r="A4" s="3">
        <v>2</v>
      </c>
      <c r="B4" s="25" t="s">
        <v>10</v>
      </c>
      <c r="C4" s="26">
        <v>8.5259426937511172E-3</v>
      </c>
      <c r="D4" s="26">
        <v>-2.7948780182843864E-3</v>
      </c>
      <c r="E4" s="26">
        <v>1.3936411217873604E-2</v>
      </c>
      <c r="F4" s="19">
        <v>1</v>
      </c>
      <c r="G4" s="19">
        <v>1</v>
      </c>
      <c r="H4" s="19">
        <v>1</v>
      </c>
      <c r="I4" s="26">
        <v>0.18179838094892367</v>
      </c>
      <c r="J4" s="26">
        <v>0.19122953094643352</v>
      </c>
      <c r="K4" s="26">
        <v>0.19598855056832323</v>
      </c>
      <c r="L4" s="26">
        <v>2.3807462557354341E-3</v>
      </c>
      <c r="M4" s="26">
        <v>3.3023735810113518E-3</v>
      </c>
      <c r="N4" s="26">
        <v>4.9333991119881598E-3</v>
      </c>
    </row>
    <row r="5" spans="1:14" x14ac:dyDescent="0.25">
      <c r="A5" s="3">
        <v>3</v>
      </c>
      <c r="B5" s="25" t="s">
        <v>21</v>
      </c>
      <c r="C5" s="26">
        <v>7.5508349782247705E-3</v>
      </c>
      <c r="D5" s="26">
        <v>3.6998532289628178E-3</v>
      </c>
      <c r="E5" s="26">
        <v>-1.8257310285933036E-3</v>
      </c>
      <c r="F5" s="19">
        <v>1</v>
      </c>
      <c r="G5" s="19">
        <v>1</v>
      </c>
      <c r="H5" s="19">
        <v>1</v>
      </c>
      <c r="I5" s="26">
        <v>0.16159695817490494</v>
      </c>
      <c r="J5" s="26">
        <v>0.17071631429473019</v>
      </c>
      <c r="K5" s="26">
        <v>0.21432697862507222</v>
      </c>
      <c r="L5" s="26">
        <v>0.42833607907742999</v>
      </c>
      <c r="M5" s="26">
        <v>0.43976644130301168</v>
      </c>
      <c r="N5" s="26">
        <v>2.5272153562976598</v>
      </c>
    </row>
    <row r="6" spans="1:14" x14ac:dyDescent="0.25">
      <c r="A6" s="3">
        <v>4</v>
      </c>
      <c r="B6" s="25" t="s">
        <v>11</v>
      </c>
      <c r="C6" s="26">
        <v>8.0958211136736812E-3</v>
      </c>
      <c r="D6" s="26">
        <v>-9.5457230807499769E-3</v>
      </c>
      <c r="E6" s="26">
        <v>-7.0412088727143263E-3</v>
      </c>
      <c r="F6" s="10">
        <v>1</v>
      </c>
      <c r="G6" s="10">
        <v>1</v>
      </c>
      <c r="H6" s="10">
        <v>1</v>
      </c>
      <c r="I6" s="26">
        <v>0.3166733306677329</v>
      </c>
      <c r="J6" s="26">
        <v>0.13596173358457747</v>
      </c>
      <c r="K6" s="26">
        <v>0.18985157059026581</v>
      </c>
      <c r="L6" s="26">
        <v>0.21576900802515098</v>
      </c>
      <c r="M6" s="26">
        <v>0.76126785092302329</v>
      </c>
      <c r="N6" s="26">
        <v>0.36844108876340331</v>
      </c>
    </row>
    <row r="7" spans="1:14" x14ac:dyDescent="0.25">
      <c r="A7" s="3">
        <v>5</v>
      </c>
      <c r="B7" s="25" t="s">
        <v>30</v>
      </c>
      <c r="C7" s="26">
        <v>5.5647687488483508E-3</v>
      </c>
      <c r="D7" s="26">
        <v>1.6845718644714258E-3</v>
      </c>
      <c r="E7" s="26">
        <v>3.4618263473053892E-3</v>
      </c>
      <c r="F7" s="10">
        <v>1</v>
      </c>
      <c r="G7" s="10">
        <v>1</v>
      </c>
      <c r="H7" s="10">
        <v>1</v>
      </c>
      <c r="I7" s="26">
        <v>0.18817204301075269</v>
      </c>
      <c r="J7" s="26">
        <v>0.19896907216494844</v>
      </c>
      <c r="K7" s="26">
        <v>0.14257716805487505</v>
      </c>
      <c r="L7" s="26">
        <v>5.0289940894515148E-2</v>
      </c>
      <c r="M7" s="26">
        <v>3.4203504052768258E-2</v>
      </c>
      <c r="N7" s="26">
        <v>4.3817304121797254E-2</v>
      </c>
    </row>
    <row r="8" spans="1:14" x14ac:dyDescent="0.25">
      <c r="A8" s="3">
        <v>6</v>
      </c>
      <c r="B8" s="25" t="s">
        <v>12</v>
      </c>
      <c r="C8" s="26">
        <v>9.1244819758352675E-4</v>
      </c>
      <c r="D8" s="26">
        <v>4.1948301995002253E-5</v>
      </c>
      <c r="E8" s="26">
        <v>-2.1697082937256754E-4</v>
      </c>
      <c r="F8" s="10">
        <v>1</v>
      </c>
      <c r="G8" s="10">
        <v>1</v>
      </c>
      <c r="H8" s="10">
        <v>1</v>
      </c>
      <c r="I8" s="26">
        <v>0.1111111111111111</v>
      </c>
      <c r="J8" s="26">
        <v>6.4462634958718512E-2</v>
      </c>
      <c r="K8" s="26">
        <v>7.2537088945101524E-2</v>
      </c>
      <c r="L8" s="26">
        <v>0.21399248575420249</v>
      </c>
      <c r="M8" s="26">
        <v>0.23799220295103499</v>
      </c>
      <c r="N8" s="26">
        <v>0.2126798286238348</v>
      </c>
    </row>
    <row r="9" spans="1:14" x14ac:dyDescent="0.25">
      <c r="A9" s="3">
        <v>7</v>
      </c>
      <c r="B9" s="25" t="s">
        <v>13</v>
      </c>
      <c r="C9" s="26">
        <v>1.3686909702462842E-2</v>
      </c>
      <c r="D9" s="26">
        <v>-3.2173484591633173E-3</v>
      </c>
      <c r="E9" s="26">
        <v>-9.0059174690762804E-4</v>
      </c>
      <c r="F9" s="19">
        <v>0</v>
      </c>
      <c r="G9" s="19">
        <v>0</v>
      </c>
      <c r="H9" s="19">
        <v>0</v>
      </c>
      <c r="I9" s="26">
        <v>0.21855237671698566</v>
      </c>
      <c r="J9" s="26">
        <v>0.2164081272024736</v>
      </c>
      <c r="K9" s="26">
        <v>0.21745546573688296</v>
      </c>
      <c r="L9" s="26">
        <v>3.6685707335375933E-2</v>
      </c>
      <c r="M9" s="26">
        <v>7.1492723747121303E-2</v>
      </c>
      <c r="N9" s="26">
        <v>3.1227956934906088E-2</v>
      </c>
    </row>
    <row r="10" spans="1:14" x14ac:dyDescent="0.25">
      <c r="A10" s="3">
        <v>8</v>
      </c>
      <c r="B10" s="25" t="s">
        <v>14</v>
      </c>
      <c r="C10" s="26">
        <v>1.9087183517655644E-3</v>
      </c>
      <c r="D10" s="26">
        <v>-3.1219365055425684E-2</v>
      </c>
      <c r="E10" s="26">
        <v>-2.5437120864556254E-2</v>
      </c>
      <c r="F10" s="19">
        <v>1</v>
      </c>
      <c r="G10" s="19">
        <v>1</v>
      </c>
      <c r="H10" s="19">
        <v>1</v>
      </c>
      <c r="I10" s="26">
        <v>0.19105628373168851</v>
      </c>
      <c r="J10" s="26">
        <v>5.3642662187696831E-2</v>
      </c>
      <c r="K10" s="26">
        <v>0.15844609340899171</v>
      </c>
      <c r="L10" s="26">
        <v>4.1062599513952908E-3</v>
      </c>
      <c r="M10" s="26">
        <v>3.0944016742656403E-2</v>
      </c>
      <c r="N10" s="26">
        <v>2.7866352419243033E-2</v>
      </c>
    </row>
    <row r="11" spans="1:14" x14ac:dyDescent="0.25">
      <c r="A11" s="3">
        <v>9</v>
      </c>
      <c r="B11" s="25" t="s">
        <v>15</v>
      </c>
      <c r="C11" s="26">
        <v>-3.1592316240673123E-3</v>
      </c>
      <c r="D11" s="26">
        <v>1.8860452452848869E-2</v>
      </c>
      <c r="E11" s="26">
        <v>-1.875204857936412E-2</v>
      </c>
      <c r="F11" s="10">
        <v>1</v>
      </c>
      <c r="G11" s="10">
        <v>1</v>
      </c>
      <c r="H11" s="10">
        <v>1</v>
      </c>
      <c r="I11" s="26">
        <v>0.23809523809523808</v>
      </c>
      <c r="J11" s="26">
        <v>6.0975609756097563E-3</v>
      </c>
      <c r="K11" s="26">
        <v>0.24937500000000001</v>
      </c>
      <c r="L11" s="26">
        <v>3.9587362991618309E-2</v>
      </c>
      <c r="M11" s="26">
        <v>2.8575748412458423E-2</v>
      </c>
      <c r="N11" s="26">
        <v>4.3706293706293704E-2</v>
      </c>
    </row>
    <row r="12" spans="1:14" x14ac:dyDescent="0.25">
      <c r="A12" s="3">
        <v>10</v>
      </c>
      <c r="B12" s="25" t="s">
        <v>16</v>
      </c>
      <c r="C12" s="26">
        <v>-3.3148752137366864E-3</v>
      </c>
      <c r="D12" s="26">
        <v>-5.6655809564396821E-4</v>
      </c>
      <c r="E12" s="26">
        <v>-1.1115861479264644E-3</v>
      </c>
      <c r="F12" s="19">
        <v>1</v>
      </c>
      <c r="G12" s="19">
        <v>1</v>
      </c>
      <c r="H12" s="19">
        <v>1</v>
      </c>
      <c r="I12" s="26">
        <v>0.14957780458383596</v>
      </c>
      <c r="J12" s="26">
        <v>0.13790035587188612</v>
      </c>
      <c r="K12" s="26">
        <v>0.16512820512820514</v>
      </c>
      <c r="L12" s="26">
        <v>3.0384156749047209E-2</v>
      </c>
      <c r="M12" s="26">
        <v>3.2868525896414341E-2</v>
      </c>
      <c r="N12" s="26">
        <v>1.5806111696522657E-2</v>
      </c>
    </row>
    <row r="13" spans="1:14" x14ac:dyDescent="0.25">
      <c r="A13" s="3">
        <v>11</v>
      </c>
      <c r="B13" s="25" t="s">
        <v>17</v>
      </c>
      <c r="C13" s="26">
        <v>-1.3076275549816524E-3</v>
      </c>
      <c r="D13" s="26">
        <v>1.5482678563989138E-2</v>
      </c>
      <c r="E13" s="26">
        <v>-7.9834764011367304E-4</v>
      </c>
      <c r="F13" s="10">
        <v>1</v>
      </c>
      <c r="G13" s="10">
        <v>1</v>
      </c>
      <c r="H13" s="10">
        <v>1</v>
      </c>
      <c r="I13" s="26">
        <v>0.16280072432525652</v>
      </c>
      <c r="J13" s="26">
        <v>5.4119004133423049E-2</v>
      </c>
      <c r="K13" s="26">
        <v>0.30003521540086864</v>
      </c>
      <c r="L13" s="26">
        <v>8.475211880297007E-3</v>
      </c>
      <c r="M13" s="26">
        <v>2.8518338988528034E-2</v>
      </c>
      <c r="N13" s="26">
        <v>3.0794418024479613E-2</v>
      </c>
    </row>
    <row r="14" spans="1:14" x14ac:dyDescent="0.25">
      <c r="A14" s="3">
        <v>12</v>
      </c>
      <c r="B14" s="25" t="s">
        <v>18</v>
      </c>
      <c r="C14" s="26">
        <v>1.3224152110536426E-3</v>
      </c>
      <c r="D14" s="26">
        <v>5.9647704014221127E-4</v>
      </c>
      <c r="E14" s="26">
        <v>4.4286224243022333E-4</v>
      </c>
      <c r="F14" s="10">
        <v>1</v>
      </c>
      <c r="G14" s="10">
        <v>1</v>
      </c>
      <c r="H14" s="10">
        <v>1</v>
      </c>
      <c r="I14" s="26">
        <v>0.16498591131543824</v>
      </c>
      <c r="J14" s="26">
        <v>0.20700251420057733</v>
      </c>
      <c r="K14" s="26">
        <v>0.22400391368157851</v>
      </c>
      <c r="L14" s="26">
        <v>1.9413132715137913</v>
      </c>
      <c r="M14" s="26">
        <v>2.1775991546850824</v>
      </c>
      <c r="N14" s="26">
        <v>2.1561805903512643</v>
      </c>
    </row>
    <row r="15" spans="1:14" x14ac:dyDescent="0.25">
      <c r="A15" s="3">
        <v>13</v>
      </c>
      <c r="B15" s="19" t="s">
        <v>49</v>
      </c>
      <c r="C15" s="26">
        <v>-4.5333851434492586E-3</v>
      </c>
      <c r="D15" s="26">
        <v>1.5342960288808664E-2</v>
      </c>
      <c r="E15" s="26">
        <v>1.7206674891240829E-2</v>
      </c>
      <c r="F15" s="10">
        <v>1</v>
      </c>
      <c r="G15" s="10">
        <v>1</v>
      </c>
      <c r="H15" s="10">
        <v>1</v>
      </c>
      <c r="I15" s="26">
        <v>0.27508650519031141</v>
      </c>
      <c r="J15" s="26">
        <v>0.31973995271867611</v>
      </c>
      <c r="K15" s="26">
        <v>0.13684800897363994</v>
      </c>
      <c r="L15" s="26">
        <v>9.7965335342878671E-3</v>
      </c>
      <c r="M15" s="26">
        <v>1.1432414256893073E-2</v>
      </c>
      <c r="N15" s="26">
        <v>1.010739102969046E-2</v>
      </c>
    </row>
    <row r="16" spans="1:14" x14ac:dyDescent="0.25">
      <c r="A16" s="3">
        <v>14</v>
      </c>
      <c r="B16" s="25" t="s">
        <v>22</v>
      </c>
      <c r="C16" s="26">
        <v>-7.6552310745676214E-3</v>
      </c>
      <c r="D16" s="26">
        <v>3.5521174566839012E-4</v>
      </c>
      <c r="E16" s="26">
        <v>1.3867546193920767E-3</v>
      </c>
      <c r="F16" s="19">
        <v>1</v>
      </c>
      <c r="G16" s="19">
        <v>1</v>
      </c>
      <c r="H16" s="19">
        <v>1</v>
      </c>
      <c r="I16" s="26">
        <v>0.19075568598679385</v>
      </c>
      <c r="J16" s="26">
        <v>6.9225496915695683E-2</v>
      </c>
      <c r="K16" s="26">
        <v>0.18034751348112643</v>
      </c>
      <c r="L16" s="26">
        <v>1.1165540540540539</v>
      </c>
      <c r="M16" s="26">
        <v>1.3952534427190155</v>
      </c>
      <c r="N16" s="26">
        <v>1.528395061728395</v>
      </c>
    </row>
    <row r="17" spans="1:14" x14ac:dyDescent="0.25">
      <c r="A17" s="3">
        <v>15</v>
      </c>
      <c r="B17" s="25" t="s">
        <v>23</v>
      </c>
      <c r="C17" s="26">
        <v>1.6114650365802563E-3</v>
      </c>
      <c r="D17" s="26">
        <v>-3.9348875039843488E-3</v>
      </c>
      <c r="E17" s="26">
        <v>3.023705853894533E-3</v>
      </c>
      <c r="F17" s="19">
        <v>1</v>
      </c>
      <c r="G17" s="19">
        <v>1</v>
      </c>
      <c r="H17" s="19">
        <v>1</v>
      </c>
      <c r="I17" s="26">
        <v>8.2653616095704194E-2</v>
      </c>
      <c r="J17" s="26">
        <v>0.29455630126771065</v>
      </c>
      <c r="K17" s="26">
        <v>0.23423609675418647</v>
      </c>
      <c r="L17" s="26">
        <v>4.8820032426589801</v>
      </c>
      <c r="M17" s="26">
        <v>2.6675558519506501</v>
      </c>
      <c r="N17" s="26">
        <v>5.0261096605744129</v>
      </c>
    </row>
    <row r="18" spans="1:14" x14ac:dyDescent="0.25">
      <c r="A18" s="3">
        <v>16</v>
      </c>
      <c r="B18" s="25" t="s">
        <v>24</v>
      </c>
      <c r="C18" s="26">
        <v>6.4194635790707898E-3</v>
      </c>
      <c r="D18" s="26">
        <v>3.6615351721188795E-3</v>
      </c>
      <c r="E18" s="26">
        <v>2.2238743252416201E-2</v>
      </c>
      <c r="F18" s="19">
        <v>1</v>
      </c>
      <c r="G18" s="19">
        <v>1</v>
      </c>
      <c r="H18" s="19">
        <v>1</v>
      </c>
      <c r="I18" s="26">
        <v>2.6316823127381281E-3</v>
      </c>
      <c r="J18" s="26">
        <v>1.0050251256281407E-2</v>
      </c>
      <c r="K18" s="26">
        <v>9.876543209876543E-3</v>
      </c>
      <c r="L18" s="26">
        <v>1.4398100044530206E-2</v>
      </c>
      <c r="M18" s="26">
        <v>3.1369034281873182E-2</v>
      </c>
      <c r="N18" s="26">
        <v>3.4991668650321349E-2</v>
      </c>
    </row>
    <row r="19" spans="1:14" x14ac:dyDescent="0.25">
      <c r="A19" s="3">
        <v>17</v>
      </c>
      <c r="B19" s="25" t="s">
        <v>25</v>
      </c>
      <c r="C19" s="26">
        <v>-1.3853233228384597E-2</v>
      </c>
      <c r="D19" s="26">
        <v>9.5815567192490386E-3</v>
      </c>
      <c r="E19" s="26">
        <v>-1.1484748254318264E-3</v>
      </c>
      <c r="F19" s="19">
        <v>1</v>
      </c>
      <c r="G19" s="19">
        <v>1</v>
      </c>
      <c r="H19" s="19">
        <v>1</v>
      </c>
      <c r="I19" s="26">
        <v>0.19288292934502321</v>
      </c>
      <c r="J19" s="26">
        <v>0.22382775119617224</v>
      </c>
      <c r="K19" s="26">
        <v>0.24731535371751784</v>
      </c>
      <c r="L19" s="26">
        <v>0.14465937762825903</v>
      </c>
      <c r="M19" s="26">
        <v>0.16169437485766341</v>
      </c>
      <c r="N19" s="26">
        <v>0.14780748663101603</v>
      </c>
    </row>
    <row r="20" spans="1:14" x14ac:dyDescent="0.25">
      <c r="A20" s="3">
        <v>18</v>
      </c>
      <c r="B20" s="25" t="s">
        <v>26</v>
      </c>
      <c r="C20" s="26">
        <v>9.4985150069612917E-3</v>
      </c>
      <c r="D20" s="26">
        <v>-1.3899924157607714E-2</v>
      </c>
      <c r="E20" s="26">
        <v>-1.0337952593103109E-4</v>
      </c>
      <c r="F20" s="19">
        <v>1</v>
      </c>
      <c r="G20" s="19">
        <v>1</v>
      </c>
      <c r="H20" s="19">
        <v>1</v>
      </c>
      <c r="I20" s="26">
        <v>0.33851731852194705</v>
      </c>
      <c r="J20" s="26">
        <v>0.39816716216630399</v>
      </c>
      <c r="K20" s="26">
        <v>0.44786444756366556</v>
      </c>
      <c r="L20" s="26">
        <v>4.2829906032956555E-2</v>
      </c>
      <c r="M20" s="26">
        <v>2.1688405432173374E-2</v>
      </c>
      <c r="N20" s="26">
        <v>2.0336173329735148E-2</v>
      </c>
    </row>
    <row r="21" spans="1:14" x14ac:dyDescent="0.25">
      <c r="A21" s="3">
        <v>19</v>
      </c>
      <c r="B21" s="25" t="s">
        <v>27</v>
      </c>
      <c r="C21" s="26">
        <v>-7.0432673673019638E-3</v>
      </c>
      <c r="D21" s="26">
        <v>-4.8668259446066721E-4</v>
      </c>
      <c r="E21" s="26">
        <v>2.511357834972334E-3</v>
      </c>
      <c r="F21" s="19">
        <v>1</v>
      </c>
      <c r="G21" s="19">
        <v>1</v>
      </c>
      <c r="H21" s="19">
        <v>1</v>
      </c>
      <c r="I21" s="26">
        <v>0.17305833064776024</v>
      </c>
      <c r="J21" s="26">
        <v>0.19413391500798505</v>
      </c>
      <c r="K21" s="26">
        <v>0.19359615028687766</v>
      </c>
      <c r="L21" s="26">
        <v>0.70216898672709616</v>
      </c>
      <c r="M21" s="26">
        <v>1.6301068722943723</v>
      </c>
      <c r="N21" s="26">
        <v>1.4978965762733805</v>
      </c>
    </row>
    <row r="22" spans="1:14" x14ac:dyDescent="0.25">
      <c r="A22" s="3">
        <v>20</v>
      </c>
      <c r="B22" s="14" t="s">
        <v>53</v>
      </c>
      <c r="C22" s="26">
        <v>2.4414435034714275E-3</v>
      </c>
      <c r="D22" s="26">
        <v>-1.0628160961665323E-3</v>
      </c>
      <c r="E22" s="26">
        <v>-1.6575001883522942E-3</v>
      </c>
      <c r="F22" s="19">
        <v>1</v>
      </c>
      <c r="G22" s="19">
        <v>1</v>
      </c>
      <c r="H22" s="19">
        <v>1</v>
      </c>
      <c r="I22" s="26">
        <v>0.29156626506024097</v>
      </c>
      <c r="J22" s="26">
        <v>0.2975206611570248</v>
      </c>
      <c r="K22" s="26">
        <v>0.28714803456927795</v>
      </c>
      <c r="L22" s="26">
        <v>0.59582424431287007</v>
      </c>
      <c r="M22" s="26">
        <v>8.6723768736616705E-2</v>
      </c>
      <c r="N22" s="26">
        <v>0.21591397849462365</v>
      </c>
    </row>
    <row r="23" spans="1:14" x14ac:dyDescent="0.25">
      <c r="A23" s="3">
        <v>21</v>
      </c>
      <c r="B23" s="25" t="s">
        <v>28</v>
      </c>
      <c r="C23" s="26">
        <v>7.2409334618740495E-2</v>
      </c>
      <c r="D23" s="26">
        <v>-3.1631825102818291E-2</v>
      </c>
      <c r="E23" s="26">
        <v>2.2225676256947192E-4</v>
      </c>
      <c r="F23" s="19">
        <v>1</v>
      </c>
      <c r="G23" s="19">
        <v>1</v>
      </c>
      <c r="H23" s="19">
        <v>1</v>
      </c>
      <c r="I23" s="27">
        <v>0.20003721622627466</v>
      </c>
      <c r="J23" s="27">
        <v>0.26958810777330444</v>
      </c>
      <c r="K23" s="27">
        <v>0.26709982279976374</v>
      </c>
      <c r="L23" s="27">
        <v>0.99855055732219389</v>
      </c>
      <c r="M23" s="27">
        <v>0.61577383342703396</v>
      </c>
      <c r="N23" s="27">
        <v>0.93728098914560842</v>
      </c>
    </row>
  </sheetData>
  <mergeCells count="6">
    <mergeCell ref="C1:E1"/>
    <mergeCell ref="F1:H1"/>
    <mergeCell ref="I1:K1"/>
    <mergeCell ref="L1:N1"/>
    <mergeCell ref="A1:A2"/>
    <mergeCell ref="B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FA20-3802-4518-8066-32D2570BA347}">
  <dimension ref="A1:T23"/>
  <sheetViews>
    <sheetView zoomScaleNormal="100" workbookViewId="0">
      <selection sqref="A1:A2"/>
    </sheetView>
  </sheetViews>
  <sheetFormatPr defaultRowHeight="15" x14ac:dyDescent="0.25"/>
  <cols>
    <col min="1" max="1" width="3.85546875" style="3" bestFit="1" customWidth="1"/>
    <col min="2" max="2" width="30.42578125" style="3" bestFit="1" customWidth="1"/>
    <col min="3" max="8" width="17" style="2" bestFit="1" customWidth="1"/>
    <col min="9" max="11" width="16" style="2" bestFit="1" customWidth="1"/>
    <col min="12" max="14" width="20.140625" style="2" bestFit="1" customWidth="1"/>
    <col min="15" max="17" width="6.7109375" style="2" bestFit="1" customWidth="1"/>
    <col min="18" max="18" width="11.7109375" style="2" bestFit="1" customWidth="1"/>
    <col min="19" max="19" width="12.7109375" style="2" bestFit="1" customWidth="1"/>
    <col min="20" max="16384" width="9.140625" style="2"/>
  </cols>
  <sheetData>
    <row r="1" spans="1:20" x14ac:dyDescent="0.25">
      <c r="A1" s="31" t="s">
        <v>6</v>
      </c>
      <c r="B1" s="31" t="s">
        <v>0</v>
      </c>
      <c r="C1" s="31" t="s">
        <v>7</v>
      </c>
      <c r="D1" s="31"/>
      <c r="E1" s="31"/>
      <c r="F1" s="30" t="s">
        <v>8</v>
      </c>
      <c r="G1" s="30"/>
      <c r="H1" s="30"/>
      <c r="I1" s="30" t="s">
        <v>19</v>
      </c>
      <c r="J1" s="30"/>
      <c r="K1" s="30"/>
      <c r="L1" s="30" t="s">
        <v>9</v>
      </c>
      <c r="M1" s="30"/>
      <c r="N1" s="30"/>
      <c r="O1" s="30" t="s">
        <v>3</v>
      </c>
      <c r="P1" s="30"/>
      <c r="Q1" s="30"/>
      <c r="R1" s="17"/>
      <c r="S1" s="17"/>
      <c r="T1" s="4"/>
    </row>
    <row r="2" spans="1:20" x14ac:dyDescent="0.25">
      <c r="A2" s="31"/>
      <c r="B2" s="31"/>
      <c r="C2" s="5">
        <v>2022</v>
      </c>
      <c r="D2" s="5">
        <v>2023</v>
      </c>
      <c r="E2" s="5">
        <v>2024</v>
      </c>
      <c r="F2" s="5">
        <v>2022</v>
      </c>
      <c r="G2" s="5">
        <v>2023</v>
      </c>
      <c r="H2" s="5">
        <v>2024</v>
      </c>
      <c r="I2" s="5">
        <v>2022</v>
      </c>
      <c r="J2" s="5">
        <v>2023</v>
      </c>
      <c r="K2" s="5">
        <v>2024</v>
      </c>
      <c r="L2" s="5">
        <v>2022</v>
      </c>
      <c r="M2" s="5">
        <v>2023</v>
      </c>
      <c r="N2" s="5">
        <v>2024</v>
      </c>
      <c r="O2" s="5">
        <v>2022</v>
      </c>
      <c r="P2" s="5">
        <v>2023</v>
      </c>
      <c r="Q2" s="5">
        <v>2024</v>
      </c>
      <c r="R2" s="17"/>
      <c r="S2" s="17"/>
    </row>
    <row r="3" spans="1:20" x14ac:dyDescent="0.25">
      <c r="A3" s="3">
        <v>1</v>
      </c>
      <c r="B3" s="10" t="s">
        <v>29</v>
      </c>
      <c r="C3" s="18">
        <v>119955000</v>
      </c>
      <c r="D3" s="18">
        <v>153323000</v>
      </c>
      <c r="E3" s="18">
        <v>238994000</v>
      </c>
      <c r="F3" s="18">
        <v>165004000</v>
      </c>
      <c r="G3" s="18">
        <v>119955000</v>
      </c>
      <c r="H3" s="18">
        <v>153323000</v>
      </c>
      <c r="I3" s="18">
        <f t="shared" ref="I3:I23" si="0">C3-F3</f>
        <v>-45049000</v>
      </c>
      <c r="J3" s="18">
        <f t="shared" ref="J3:J23" si="1">D3-G3</f>
        <v>33368000</v>
      </c>
      <c r="K3" s="18">
        <f t="shared" ref="K3:K23" si="2">E3-H3</f>
        <v>85671000</v>
      </c>
      <c r="L3" s="18">
        <v>45708698000</v>
      </c>
      <c r="M3" s="18">
        <v>48845920000</v>
      </c>
      <c r="N3" s="18">
        <v>55018314000</v>
      </c>
      <c r="O3" s="26">
        <f t="shared" ref="O3:O23" si="3">I3/L3</f>
        <v>-9.8556734212818745E-4</v>
      </c>
      <c r="P3" s="26">
        <f t="shared" ref="P3:P23" si="4">J3/M3</f>
        <v>6.8312767985534927E-4</v>
      </c>
      <c r="Q3" s="26">
        <f t="shared" ref="Q3:Q23" si="5">K3/N3</f>
        <v>1.5571360474623049E-3</v>
      </c>
    </row>
    <row r="4" spans="1:20" ht="15.75" x14ac:dyDescent="0.25">
      <c r="A4" s="3">
        <v>2</v>
      </c>
      <c r="B4" s="6" t="s">
        <v>10</v>
      </c>
      <c r="C4" s="18">
        <v>323000000</v>
      </c>
      <c r="D4" s="18">
        <v>247000000</v>
      </c>
      <c r="E4" s="18">
        <v>693000000</v>
      </c>
      <c r="F4" s="18">
        <v>94000000</v>
      </c>
      <c r="G4" s="18">
        <v>323000000</v>
      </c>
      <c r="H4" s="18">
        <v>247000000</v>
      </c>
      <c r="I4" s="18">
        <f t="shared" si="0"/>
        <v>229000000</v>
      </c>
      <c r="J4" s="18">
        <f t="shared" si="1"/>
        <v>-76000000</v>
      </c>
      <c r="K4" s="18">
        <f t="shared" si="2"/>
        <v>446000000</v>
      </c>
      <c r="L4" s="18">
        <v>26859200000</v>
      </c>
      <c r="M4" s="18">
        <v>27192600000</v>
      </c>
      <c r="N4" s="18">
        <v>32002500000</v>
      </c>
      <c r="O4" s="26">
        <f t="shared" si="3"/>
        <v>8.5259426937511172E-3</v>
      </c>
      <c r="P4" s="26">
        <f t="shared" si="4"/>
        <v>-2.7948780182843864E-3</v>
      </c>
      <c r="Q4" s="26">
        <f t="shared" si="5"/>
        <v>1.3936411217873604E-2</v>
      </c>
    </row>
    <row r="5" spans="1:20" ht="15.75" x14ac:dyDescent="0.25">
      <c r="A5" s="3">
        <v>3</v>
      </c>
      <c r="B5" s="6" t="s">
        <v>21</v>
      </c>
      <c r="C5" s="18">
        <v>252000000</v>
      </c>
      <c r="D5" s="18">
        <v>373000000</v>
      </c>
      <c r="E5" s="18">
        <v>311000000</v>
      </c>
      <c r="F5" s="18">
        <v>11000000</v>
      </c>
      <c r="G5" s="18">
        <v>252000000</v>
      </c>
      <c r="H5" s="18">
        <v>373000000</v>
      </c>
      <c r="I5" s="18">
        <f t="shared" si="0"/>
        <v>241000000</v>
      </c>
      <c r="J5" s="18">
        <f t="shared" si="1"/>
        <v>121000000</v>
      </c>
      <c r="K5" s="18">
        <f>E5-H5</f>
        <v>-62000000</v>
      </c>
      <c r="L5" s="18">
        <v>31917000000</v>
      </c>
      <c r="M5" s="18">
        <v>32704000000</v>
      </c>
      <c r="N5" s="18">
        <v>33959000000</v>
      </c>
      <c r="O5" s="26">
        <f t="shared" si="3"/>
        <v>7.5508349782247705E-3</v>
      </c>
      <c r="P5" s="26">
        <f t="shared" si="4"/>
        <v>3.6998532289628178E-3</v>
      </c>
      <c r="Q5" s="26">
        <f t="shared" si="5"/>
        <v>-1.8257310285933036E-3</v>
      </c>
    </row>
    <row r="6" spans="1:20" ht="15.75" x14ac:dyDescent="0.25">
      <c r="A6" s="3">
        <v>4</v>
      </c>
      <c r="B6" s="6" t="s">
        <v>11</v>
      </c>
      <c r="C6" s="18">
        <v>2428000000</v>
      </c>
      <c r="D6" s="18">
        <v>1507000000</v>
      </c>
      <c r="E6" s="18">
        <v>795000000</v>
      </c>
      <c r="F6" s="18">
        <v>1575000000</v>
      </c>
      <c r="G6" s="18">
        <v>2428000000</v>
      </c>
      <c r="H6" s="18">
        <v>1507000000</v>
      </c>
      <c r="I6" s="18">
        <f t="shared" si="0"/>
        <v>853000000</v>
      </c>
      <c r="J6" s="18">
        <f t="shared" si="1"/>
        <v>-921000000</v>
      </c>
      <c r="K6" s="18">
        <f t="shared" si="2"/>
        <v>-712000000</v>
      </c>
      <c r="L6" s="18">
        <v>105363000000</v>
      </c>
      <c r="M6" s="18">
        <v>96483000000</v>
      </c>
      <c r="N6" s="18">
        <v>101119000000</v>
      </c>
      <c r="O6" s="26">
        <f t="shared" si="3"/>
        <v>8.0958211136736812E-3</v>
      </c>
      <c r="P6" s="26">
        <f t="shared" si="4"/>
        <v>-9.5457230807499769E-3</v>
      </c>
      <c r="Q6" s="26">
        <f t="shared" si="5"/>
        <v>-7.0412088727143263E-3</v>
      </c>
    </row>
    <row r="7" spans="1:20" ht="15.75" x14ac:dyDescent="0.25">
      <c r="A7" s="3">
        <v>5</v>
      </c>
      <c r="B7" s="6" t="s">
        <v>30</v>
      </c>
      <c r="C7" s="18">
        <v>170000000</v>
      </c>
      <c r="D7" s="18">
        <v>223000000</v>
      </c>
      <c r="E7" s="18">
        <v>334000000</v>
      </c>
      <c r="F7" s="18">
        <v>19000000</v>
      </c>
      <c r="G7" s="18">
        <v>170000000</v>
      </c>
      <c r="H7" s="18">
        <v>223000000</v>
      </c>
      <c r="I7" s="18">
        <f t="shared" si="0"/>
        <v>151000000</v>
      </c>
      <c r="J7" s="18">
        <f t="shared" si="1"/>
        <v>53000000</v>
      </c>
      <c r="K7" s="18">
        <f t="shared" si="2"/>
        <v>111000000</v>
      </c>
      <c r="L7" s="18">
        <v>27135000000</v>
      </c>
      <c r="M7" s="18">
        <v>31462000000</v>
      </c>
      <c r="N7" s="18">
        <v>32064000000</v>
      </c>
      <c r="O7" s="26">
        <f t="shared" si="3"/>
        <v>5.5647687488483508E-3</v>
      </c>
      <c r="P7" s="26">
        <f t="shared" si="4"/>
        <v>1.6845718644714258E-3</v>
      </c>
      <c r="Q7" s="26">
        <f t="shared" si="5"/>
        <v>3.4618263473053892E-3</v>
      </c>
    </row>
    <row r="8" spans="1:20" ht="15.75" x14ac:dyDescent="0.25">
      <c r="A8" s="3">
        <v>6</v>
      </c>
      <c r="B8" s="6" t="s">
        <v>12</v>
      </c>
      <c r="C8" s="18">
        <v>23498000000</v>
      </c>
      <c r="D8" s="18">
        <v>23626000000</v>
      </c>
      <c r="E8" s="18">
        <v>22936000000</v>
      </c>
      <c r="F8" s="18">
        <v>20606000000</v>
      </c>
      <c r="G8" s="18">
        <v>23498000000</v>
      </c>
      <c r="H8" s="18">
        <v>23626000000</v>
      </c>
      <c r="I8" s="18">
        <f t="shared" si="0"/>
        <v>2892000000</v>
      </c>
      <c r="J8" s="18">
        <f t="shared" si="1"/>
        <v>128000000</v>
      </c>
      <c r="K8" s="18">
        <f t="shared" si="2"/>
        <v>-690000000</v>
      </c>
      <c r="L8" s="18">
        <v>3169495000000</v>
      </c>
      <c r="M8" s="18">
        <v>3051375000000</v>
      </c>
      <c r="N8" s="18">
        <v>3180151000000</v>
      </c>
      <c r="O8" s="26">
        <f t="shared" si="3"/>
        <v>9.1244819758352675E-4</v>
      </c>
      <c r="P8" s="26">
        <f t="shared" si="4"/>
        <v>4.1948301995002253E-5</v>
      </c>
      <c r="Q8" s="26">
        <f t="shared" si="5"/>
        <v>-2.1697082937256754E-4</v>
      </c>
    </row>
    <row r="9" spans="1:20" ht="15.75" x14ac:dyDescent="0.25">
      <c r="A9" s="3">
        <v>7</v>
      </c>
      <c r="B9" s="6" t="s">
        <v>13</v>
      </c>
      <c r="C9" s="18">
        <v>60004786</v>
      </c>
      <c r="D9" s="18">
        <v>47310870</v>
      </c>
      <c r="E9" s="18">
        <v>44208944</v>
      </c>
      <c r="F9" s="18">
        <v>26694787</v>
      </c>
      <c r="G9" s="18">
        <v>60004786</v>
      </c>
      <c r="H9" s="18">
        <v>47310870</v>
      </c>
      <c r="I9" s="18">
        <f t="shared" si="0"/>
        <v>33309999</v>
      </c>
      <c r="J9" s="18">
        <f t="shared" si="1"/>
        <v>-12693916</v>
      </c>
      <c r="K9" s="18">
        <f t="shared" si="2"/>
        <v>-3101926</v>
      </c>
      <c r="L9" s="18">
        <v>2433712191</v>
      </c>
      <c r="M9" s="18">
        <v>3945458865</v>
      </c>
      <c r="N9" s="18">
        <v>3444319816</v>
      </c>
      <c r="O9" s="26">
        <f t="shared" si="3"/>
        <v>1.3686909702462842E-2</v>
      </c>
      <c r="P9" s="26">
        <f t="shared" si="4"/>
        <v>-3.2173484591633173E-3</v>
      </c>
      <c r="Q9" s="26">
        <f t="shared" si="5"/>
        <v>-9.0059174690762804E-4</v>
      </c>
    </row>
    <row r="10" spans="1:20" ht="15.75" x14ac:dyDescent="0.25">
      <c r="A10" s="3">
        <v>8</v>
      </c>
      <c r="B10" s="6" t="s">
        <v>14</v>
      </c>
      <c r="C10" s="18">
        <v>158000000</v>
      </c>
      <c r="D10" s="18">
        <v>-1084000000</v>
      </c>
      <c r="E10" s="18">
        <v>86000000</v>
      </c>
      <c r="F10" s="18">
        <v>90000000</v>
      </c>
      <c r="G10" s="18">
        <v>158000000</v>
      </c>
      <c r="H10" s="18">
        <v>-1084000000</v>
      </c>
      <c r="I10" s="18">
        <f t="shared" si="0"/>
        <v>68000000</v>
      </c>
      <c r="J10" s="18">
        <f>D10-G10</f>
        <v>-1242000000</v>
      </c>
      <c r="K10" s="18">
        <f>E10--H10</f>
        <v>-998000000</v>
      </c>
      <c r="L10" s="18">
        <v>35626000000</v>
      </c>
      <c r="M10" s="18">
        <v>39783000000</v>
      </c>
      <c r="N10" s="18">
        <v>39234000000</v>
      </c>
      <c r="O10" s="26">
        <f t="shared" si="3"/>
        <v>1.9087183517655644E-3</v>
      </c>
      <c r="P10" s="26">
        <f t="shared" si="4"/>
        <v>-3.1219365055425684E-2</v>
      </c>
      <c r="Q10" s="26">
        <f t="shared" si="5"/>
        <v>-2.5437120864556254E-2</v>
      </c>
    </row>
    <row r="11" spans="1:20" ht="15.75" x14ac:dyDescent="0.25">
      <c r="A11" s="3">
        <v>9</v>
      </c>
      <c r="B11" s="6" t="s">
        <v>15</v>
      </c>
      <c r="C11" s="18">
        <v>79000000</v>
      </c>
      <c r="D11" s="18">
        <v>1222000000</v>
      </c>
      <c r="E11" s="18">
        <v>135000000</v>
      </c>
      <c r="F11" s="18">
        <v>278000000</v>
      </c>
      <c r="G11" s="18">
        <v>79000000</v>
      </c>
      <c r="H11" s="18">
        <v>1222000000</v>
      </c>
      <c r="I11" s="18">
        <f t="shared" si="0"/>
        <v>-199000000</v>
      </c>
      <c r="J11" s="18">
        <f t="shared" si="1"/>
        <v>1143000000</v>
      </c>
      <c r="K11" s="18">
        <f t="shared" si="2"/>
        <v>-1087000000</v>
      </c>
      <c r="L11" s="18">
        <v>62990000000</v>
      </c>
      <c r="M11" s="18">
        <v>60603000000</v>
      </c>
      <c r="N11" s="18">
        <v>57967000000</v>
      </c>
      <c r="O11" s="26">
        <f t="shared" si="3"/>
        <v>-3.1592316240673123E-3</v>
      </c>
      <c r="P11" s="26">
        <f t="shared" si="4"/>
        <v>1.8860452452848869E-2</v>
      </c>
      <c r="Q11" s="26">
        <f t="shared" si="5"/>
        <v>-1.875204857936412E-2</v>
      </c>
    </row>
    <row r="12" spans="1:20" ht="15.75" x14ac:dyDescent="0.25">
      <c r="A12" s="3">
        <v>10</v>
      </c>
      <c r="B12" s="6" t="s">
        <v>16</v>
      </c>
      <c r="C12" s="18">
        <v>308612000</v>
      </c>
      <c r="D12" s="18">
        <v>290000000</v>
      </c>
      <c r="E12" s="18">
        <v>251000000</v>
      </c>
      <c r="F12" s="18">
        <v>401159000</v>
      </c>
      <c r="G12" s="18">
        <v>308612000</v>
      </c>
      <c r="H12" s="18">
        <v>290000000</v>
      </c>
      <c r="I12" s="18">
        <f t="shared" si="0"/>
        <v>-92547000</v>
      </c>
      <c r="J12" s="18">
        <f t="shared" si="1"/>
        <v>-18612000</v>
      </c>
      <c r="K12" s="18">
        <f t="shared" si="2"/>
        <v>-39000000</v>
      </c>
      <c r="L12" s="18">
        <v>27918698000</v>
      </c>
      <c r="M12" s="18">
        <v>32851000000</v>
      </c>
      <c r="N12" s="18">
        <v>35085000000</v>
      </c>
      <c r="O12" s="26">
        <f t="shared" si="3"/>
        <v>-3.3148752137366864E-3</v>
      </c>
      <c r="P12" s="26">
        <f t="shared" si="4"/>
        <v>-5.6655809564396821E-4</v>
      </c>
      <c r="Q12" s="26">
        <f t="shared" si="5"/>
        <v>-1.1115861479264644E-3</v>
      </c>
    </row>
    <row r="13" spans="1:20" ht="15.75" x14ac:dyDescent="0.25">
      <c r="A13" s="3">
        <v>11</v>
      </c>
      <c r="B13" s="6" t="s">
        <v>17</v>
      </c>
      <c r="C13" s="18">
        <v>22495000000</v>
      </c>
      <c r="D13" s="18">
        <v>26583000000</v>
      </c>
      <c r="E13" s="18">
        <v>26365000000</v>
      </c>
      <c r="F13" s="18">
        <v>22815000000</v>
      </c>
      <c r="G13" s="18">
        <v>22495000000</v>
      </c>
      <c r="H13" s="18">
        <v>26583000000</v>
      </c>
      <c r="I13" s="18">
        <f t="shared" si="0"/>
        <v>-320000000</v>
      </c>
      <c r="J13" s="18">
        <f t="shared" si="1"/>
        <v>4088000000</v>
      </c>
      <c r="K13" s="18">
        <f t="shared" si="2"/>
        <v>-218000000</v>
      </c>
      <c r="L13" s="18">
        <v>244718000000</v>
      </c>
      <c r="M13" s="18">
        <v>264037000000</v>
      </c>
      <c r="N13" s="18">
        <v>273064000000</v>
      </c>
      <c r="O13" s="26">
        <f t="shared" si="3"/>
        <v>-1.3076275549816524E-3</v>
      </c>
      <c r="P13" s="26">
        <f t="shared" si="4"/>
        <v>1.5482678563989138E-2</v>
      </c>
      <c r="Q13" s="26">
        <f t="shared" si="5"/>
        <v>-7.9834764011367304E-4</v>
      </c>
    </row>
    <row r="14" spans="1:20" ht="15.75" x14ac:dyDescent="0.25">
      <c r="A14" s="3">
        <v>12</v>
      </c>
      <c r="B14" s="6" t="s">
        <v>18</v>
      </c>
      <c r="C14" s="18">
        <v>7356000000</v>
      </c>
      <c r="D14" s="18">
        <v>8216000000</v>
      </c>
      <c r="E14" s="18">
        <v>8943000000</v>
      </c>
      <c r="F14" s="18">
        <v>5420000000</v>
      </c>
      <c r="G14" s="18">
        <v>7356000000</v>
      </c>
      <c r="H14" s="18">
        <v>8216000000</v>
      </c>
      <c r="I14" s="18">
        <f t="shared" si="0"/>
        <v>1936000000</v>
      </c>
      <c r="J14" s="18">
        <f t="shared" si="1"/>
        <v>860000000</v>
      </c>
      <c r="K14" s="18">
        <f t="shared" si="2"/>
        <v>727000000</v>
      </c>
      <c r="L14" s="18">
        <v>1463988000000</v>
      </c>
      <c r="M14" s="18">
        <v>1441799000000</v>
      </c>
      <c r="N14" s="18">
        <v>1641594000000</v>
      </c>
      <c r="O14" s="26">
        <f t="shared" si="3"/>
        <v>1.3224152110536426E-3</v>
      </c>
      <c r="P14" s="26">
        <f t="shared" si="4"/>
        <v>5.9647704014221127E-4</v>
      </c>
      <c r="Q14" s="26">
        <f t="shared" si="5"/>
        <v>4.4286224243022333E-4</v>
      </c>
    </row>
    <row r="15" spans="1:20" x14ac:dyDescent="0.25">
      <c r="A15" s="3">
        <v>13</v>
      </c>
      <c r="B15" s="13" t="s">
        <v>49</v>
      </c>
      <c r="C15" s="18">
        <v>898000000</v>
      </c>
      <c r="D15" s="18">
        <v>1136000000</v>
      </c>
      <c r="E15" s="18">
        <v>1401000000</v>
      </c>
      <c r="F15" s="18">
        <v>968000000</v>
      </c>
      <c r="G15" s="18">
        <v>898000000</v>
      </c>
      <c r="H15" s="18">
        <v>1136000000</v>
      </c>
      <c r="I15" s="18">
        <f t="shared" si="0"/>
        <v>-70000000</v>
      </c>
      <c r="J15" s="18">
        <f t="shared" si="1"/>
        <v>238000000</v>
      </c>
      <c r="K15" s="18">
        <f t="shared" si="2"/>
        <v>265000000</v>
      </c>
      <c r="L15" s="18">
        <v>15441000000</v>
      </c>
      <c r="M15" s="18">
        <v>15512000000</v>
      </c>
      <c r="N15" s="18">
        <v>15401000000</v>
      </c>
      <c r="O15" s="26">
        <f t="shared" si="3"/>
        <v>-4.5333851434492586E-3</v>
      </c>
      <c r="P15" s="26">
        <f t="shared" si="4"/>
        <v>1.5342960288808664E-2</v>
      </c>
      <c r="Q15" s="26">
        <f t="shared" si="5"/>
        <v>1.7206674891240829E-2</v>
      </c>
    </row>
    <row r="16" spans="1:20" ht="15.75" x14ac:dyDescent="0.25">
      <c r="A16" s="3">
        <v>14</v>
      </c>
      <c r="B16" s="6" t="s">
        <v>22</v>
      </c>
      <c r="C16" s="18">
        <v>887000000</v>
      </c>
      <c r="D16" s="18">
        <v>896000000</v>
      </c>
      <c r="E16" s="18">
        <v>933000000</v>
      </c>
      <c r="F16" s="18">
        <v>1076000000</v>
      </c>
      <c r="G16" s="18">
        <v>887000000</v>
      </c>
      <c r="H16" s="18">
        <v>896000000</v>
      </c>
      <c r="I16" s="18">
        <f t="shared" si="0"/>
        <v>-189000000</v>
      </c>
      <c r="J16" s="18">
        <f t="shared" si="1"/>
        <v>9000000</v>
      </c>
      <c r="K16" s="18">
        <f t="shared" si="2"/>
        <v>37000000</v>
      </c>
      <c r="L16" s="18">
        <v>24689000000</v>
      </c>
      <c r="M16" s="18">
        <v>25337000000</v>
      </c>
      <c r="N16" s="18">
        <v>26681000000</v>
      </c>
      <c r="O16" s="26">
        <f t="shared" si="3"/>
        <v>-7.6552310745676214E-3</v>
      </c>
      <c r="P16" s="26">
        <f t="shared" si="4"/>
        <v>3.5521174566839012E-4</v>
      </c>
      <c r="Q16" s="26">
        <f t="shared" si="5"/>
        <v>1.3867546193920767E-3</v>
      </c>
    </row>
    <row r="17" spans="1:17" ht="15.75" x14ac:dyDescent="0.25">
      <c r="A17" s="3">
        <v>15</v>
      </c>
      <c r="B17" s="6" t="s">
        <v>23</v>
      </c>
      <c r="C17" s="18">
        <v>611000000</v>
      </c>
      <c r="D17" s="18">
        <v>253000000</v>
      </c>
      <c r="E17" s="18">
        <v>528000000</v>
      </c>
      <c r="F17" s="18">
        <v>461000000</v>
      </c>
      <c r="G17" s="18">
        <v>611000000</v>
      </c>
      <c r="H17" s="18">
        <v>253000000</v>
      </c>
      <c r="I17" s="18">
        <f t="shared" si="0"/>
        <v>150000000</v>
      </c>
      <c r="J17" s="18">
        <f t="shared" si="1"/>
        <v>-358000000</v>
      </c>
      <c r="K17" s="18">
        <f t="shared" si="2"/>
        <v>275000000</v>
      </c>
      <c r="L17" s="18">
        <v>93083000000</v>
      </c>
      <c r="M17" s="18">
        <v>90981000000</v>
      </c>
      <c r="N17" s="18">
        <v>90948000000</v>
      </c>
      <c r="O17" s="26">
        <f t="shared" si="3"/>
        <v>1.6114650365802563E-3</v>
      </c>
      <c r="P17" s="26">
        <f t="shared" si="4"/>
        <v>-3.9348875039843488E-3</v>
      </c>
      <c r="Q17" s="26">
        <f t="shared" si="5"/>
        <v>3.023705853894533E-3</v>
      </c>
    </row>
    <row r="18" spans="1:17" ht="15.75" x14ac:dyDescent="0.25">
      <c r="A18" s="3">
        <v>16</v>
      </c>
      <c r="B18" s="6" t="s">
        <v>24</v>
      </c>
      <c r="C18" s="18">
        <v>8051000000</v>
      </c>
      <c r="D18" s="18">
        <v>8188000000</v>
      </c>
      <c r="E18" s="18">
        <v>8876000000</v>
      </c>
      <c r="F18" s="18">
        <v>7832000000</v>
      </c>
      <c r="G18" s="18">
        <v>8051000000</v>
      </c>
      <c r="H18" s="18">
        <v>8188000000</v>
      </c>
      <c r="I18" s="18">
        <f t="shared" si="0"/>
        <v>219000000</v>
      </c>
      <c r="J18" s="18">
        <f t="shared" si="1"/>
        <v>137000000</v>
      </c>
      <c r="K18" s="18">
        <f t="shared" si="2"/>
        <v>688000000</v>
      </c>
      <c r="L18" s="18">
        <v>34115000000</v>
      </c>
      <c r="M18" s="18">
        <v>37416000000</v>
      </c>
      <c r="N18" s="18">
        <v>30937000000</v>
      </c>
      <c r="O18" s="26">
        <f t="shared" si="3"/>
        <v>6.4194635790707898E-3</v>
      </c>
      <c r="P18" s="26">
        <f t="shared" si="4"/>
        <v>3.6615351721188795E-3</v>
      </c>
      <c r="Q18" s="26">
        <f t="shared" si="5"/>
        <v>2.2238743252416201E-2</v>
      </c>
    </row>
    <row r="19" spans="1:17" ht="15.75" x14ac:dyDescent="0.25">
      <c r="A19" s="3">
        <v>17</v>
      </c>
      <c r="B19" s="6" t="s">
        <v>25</v>
      </c>
      <c r="C19" s="18">
        <v>680000000</v>
      </c>
      <c r="D19" s="18">
        <v>1271000000</v>
      </c>
      <c r="E19" s="18">
        <v>1196000000</v>
      </c>
      <c r="F19" s="18">
        <v>1252000000</v>
      </c>
      <c r="G19" s="18">
        <v>680000000</v>
      </c>
      <c r="H19" s="18">
        <v>1271000000</v>
      </c>
      <c r="I19" s="18">
        <f t="shared" si="0"/>
        <v>-572000000</v>
      </c>
      <c r="J19" s="18">
        <f t="shared" si="1"/>
        <v>591000000</v>
      </c>
      <c r="K19" s="18">
        <f t="shared" si="2"/>
        <v>-75000000</v>
      </c>
      <c r="L19" s="18">
        <v>41290000000</v>
      </c>
      <c r="M19" s="18">
        <v>61681000000</v>
      </c>
      <c r="N19" s="18">
        <v>65304000000</v>
      </c>
      <c r="O19" s="26">
        <f t="shared" si="3"/>
        <v>-1.3853233228384597E-2</v>
      </c>
      <c r="P19" s="26">
        <f t="shared" si="4"/>
        <v>9.5815567192490386E-3</v>
      </c>
      <c r="Q19" s="26">
        <f t="shared" si="5"/>
        <v>-1.1484748254318264E-3</v>
      </c>
    </row>
    <row r="20" spans="1:17" ht="15.75" x14ac:dyDescent="0.25">
      <c r="A20" s="3">
        <v>18</v>
      </c>
      <c r="B20" s="6" t="s">
        <v>26</v>
      </c>
      <c r="C20" s="18">
        <v>6505000000</v>
      </c>
      <c r="D20" s="18">
        <v>347000000</v>
      </c>
      <c r="E20" s="18">
        <v>305000000</v>
      </c>
      <c r="F20" s="18">
        <v>2664000000</v>
      </c>
      <c r="G20" s="18">
        <v>6505000000</v>
      </c>
      <c r="H20" s="18">
        <v>347000000</v>
      </c>
      <c r="I20" s="18">
        <f t="shared" si="0"/>
        <v>3841000000</v>
      </c>
      <c r="J20" s="18">
        <f t="shared" si="1"/>
        <v>-6158000000</v>
      </c>
      <c r="K20" s="18">
        <f t="shared" si="2"/>
        <v>-42000000</v>
      </c>
      <c r="L20" s="18">
        <v>404379000000</v>
      </c>
      <c r="M20" s="18">
        <v>443024000000</v>
      </c>
      <c r="N20" s="18">
        <v>406270000000</v>
      </c>
      <c r="O20" s="26">
        <f t="shared" si="3"/>
        <v>9.4985150069612917E-3</v>
      </c>
      <c r="P20" s="26">
        <f t="shared" si="4"/>
        <v>-1.3899924157607714E-2</v>
      </c>
      <c r="Q20" s="26">
        <f t="shared" si="5"/>
        <v>-1.0337952593103109E-4</v>
      </c>
    </row>
    <row r="21" spans="1:17" ht="15.75" x14ac:dyDescent="0.25">
      <c r="A21" s="3">
        <v>19</v>
      </c>
      <c r="B21" s="6" t="s">
        <v>27</v>
      </c>
      <c r="C21" s="18">
        <v>754300000</v>
      </c>
      <c r="D21" s="18">
        <v>745500000</v>
      </c>
      <c r="E21" s="18">
        <v>794200000</v>
      </c>
      <c r="F21" s="18">
        <v>881500000</v>
      </c>
      <c r="G21" s="18">
        <v>754300000</v>
      </c>
      <c r="H21" s="18">
        <v>745500000</v>
      </c>
      <c r="I21" s="18">
        <f t="shared" si="0"/>
        <v>-127200000</v>
      </c>
      <c r="J21" s="18">
        <f t="shared" si="1"/>
        <v>-8800000</v>
      </c>
      <c r="K21" s="18">
        <f t="shared" si="2"/>
        <v>48700000</v>
      </c>
      <c r="L21" s="18">
        <v>18059800000</v>
      </c>
      <c r="M21" s="18">
        <v>18081600000</v>
      </c>
      <c r="N21" s="18">
        <v>19391900000</v>
      </c>
      <c r="O21" s="26">
        <f t="shared" si="3"/>
        <v>-7.0432673673019638E-3</v>
      </c>
      <c r="P21" s="26">
        <f t="shared" si="4"/>
        <v>-4.8668259446066721E-4</v>
      </c>
      <c r="Q21" s="26">
        <f t="shared" si="5"/>
        <v>2.511357834972334E-3</v>
      </c>
    </row>
    <row r="22" spans="1:17" x14ac:dyDescent="0.25">
      <c r="A22" s="3">
        <v>20</v>
      </c>
      <c r="B22" s="14" t="s">
        <v>53</v>
      </c>
      <c r="C22" s="18">
        <v>82000000</v>
      </c>
      <c r="D22" s="18">
        <v>53000000</v>
      </c>
      <c r="E22" s="18">
        <v>9000000</v>
      </c>
      <c r="F22" s="18">
        <v>18000000</v>
      </c>
      <c r="G22" s="18">
        <v>82000000</v>
      </c>
      <c r="H22" s="18">
        <v>53000000</v>
      </c>
      <c r="I22" s="18">
        <f t="shared" si="0"/>
        <v>64000000</v>
      </c>
      <c r="J22" s="18">
        <f t="shared" si="1"/>
        <v>-29000000</v>
      </c>
      <c r="K22" s="18">
        <f t="shared" si="2"/>
        <v>-44000000</v>
      </c>
      <c r="L22" s="18">
        <v>26214000000</v>
      </c>
      <c r="M22" s="18">
        <v>27286000000</v>
      </c>
      <c r="N22" s="18">
        <v>26546000000</v>
      </c>
      <c r="O22" s="26">
        <f t="shared" si="3"/>
        <v>2.4414435034714275E-3</v>
      </c>
      <c r="P22" s="26">
        <f t="shared" si="4"/>
        <v>-1.0628160961665323E-3</v>
      </c>
      <c r="Q22" s="26">
        <f t="shared" si="5"/>
        <v>-1.6575001883522942E-3</v>
      </c>
    </row>
    <row r="23" spans="1:17" ht="15.75" x14ac:dyDescent="0.25">
      <c r="A23" s="3">
        <v>21</v>
      </c>
      <c r="B23" s="6" t="s">
        <v>28</v>
      </c>
      <c r="C23" s="18">
        <v>2179000000</v>
      </c>
      <c r="D23" s="18">
        <v>1700000000</v>
      </c>
      <c r="E23" s="18">
        <v>1703000000</v>
      </c>
      <c r="F23" s="18">
        <v>1198000000</v>
      </c>
      <c r="G23" s="18">
        <v>2179000000</v>
      </c>
      <c r="H23" s="18">
        <v>1700000000</v>
      </c>
      <c r="I23" s="18">
        <f t="shared" si="0"/>
        <v>981000000</v>
      </c>
      <c r="J23" s="18">
        <f t="shared" si="1"/>
        <v>-479000000</v>
      </c>
      <c r="K23" s="18">
        <f t="shared" si="2"/>
        <v>3000000</v>
      </c>
      <c r="L23" s="18">
        <v>13547977000</v>
      </c>
      <c r="M23" s="18">
        <v>15142977000</v>
      </c>
      <c r="N23" s="18">
        <v>13497902000</v>
      </c>
      <c r="O23" s="26">
        <f t="shared" si="3"/>
        <v>7.2409334618740495E-2</v>
      </c>
      <c r="P23" s="26">
        <f t="shared" si="4"/>
        <v>-3.1631825102818291E-2</v>
      </c>
      <c r="Q23" s="26">
        <f t="shared" si="5"/>
        <v>2.2225676256947192E-4</v>
      </c>
    </row>
  </sheetData>
  <mergeCells count="7">
    <mergeCell ref="A1:A2"/>
    <mergeCell ref="I1:K1"/>
    <mergeCell ref="F1:H1"/>
    <mergeCell ref="L1:N1"/>
    <mergeCell ref="O1:Q1"/>
    <mergeCell ref="C1:E1"/>
    <mergeCell ref="B1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023A-B91F-497C-AB7E-3DF562C2FB8A}">
  <dimension ref="A1:D23"/>
  <sheetViews>
    <sheetView zoomScaleNormal="100" workbookViewId="0">
      <selection sqref="A1:A2"/>
    </sheetView>
  </sheetViews>
  <sheetFormatPr defaultRowHeight="15" x14ac:dyDescent="0.25"/>
  <cols>
    <col min="1" max="1" width="3.85546875" style="1" bestFit="1" customWidth="1"/>
    <col min="2" max="2" width="28" customWidth="1"/>
    <col min="3" max="3" width="13.42578125" bestFit="1" customWidth="1"/>
  </cols>
  <sheetData>
    <row r="1" spans="1:4" x14ac:dyDescent="0.25">
      <c r="A1" s="31" t="s">
        <v>6</v>
      </c>
      <c r="B1" s="31" t="s">
        <v>0</v>
      </c>
      <c r="C1" s="31" t="s">
        <v>54</v>
      </c>
      <c r="D1" s="31" t="s">
        <v>55</v>
      </c>
    </row>
    <row r="2" spans="1:4" x14ac:dyDescent="0.25">
      <c r="A2" s="31"/>
      <c r="B2" s="31"/>
      <c r="C2" s="31"/>
      <c r="D2" s="31"/>
    </row>
    <row r="3" spans="1:4" x14ac:dyDescent="0.25">
      <c r="A3" s="1">
        <v>1</v>
      </c>
      <c r="B3" s="10" t="s">
        <v>29</v>
      </c>
      <c r="C3" s="20">
        <v>1</v>
      </c>
      <c r="D3" s="19">
        <v>1</v>
      </c>
    </row>
    <row r="4" spans="1:4" ht="15.75" x14ac:dyDescent="0.25">
      <c r="A4" s="1">
        <v>2</v>
      </c>
      <c r="B4" s="6" t="s">
        <v>10</v>
      </c>
      <c r="C4" s="20">
        <v>0.35</v>
      </c>
      <c r="D4" s="19">
        <v>1</v>
      </c>
    </row>
    <row r="5" spans="1:4" ht="15.75" x14ac:dyDescent="0.25">
      <c r="A5" s="1">
        <v>3</v>
      </c>
      <c r="B5" s="6" t="s">
        <v>21</v>
      </c>
      <c r="C5" s="22">
        <v>1</v>
      </c>
      <c r="D5" s="19">
        <v>1</v>
      </c>
    </row>
    <row r="6" spans="1:4" ht="15.75" x14ac:dyDescent="0.25">
      <c r="A6" s="1">
        <v>4</v>
      </c>
      <c r="B6" s="6" t="s">
        <v>11</v>
      </c>
      <c r="C6" s="20">
        <v>0.95</v>
      </c>
      <c r="D6" s="10">
        <v>1</v>
      </c>
    </row>
    <row r="7" spans="1:4" ht="15.75" x14ac:dyDescent="0.25">
      <c r="A7" s="1">
        <v>5</v>
      </c>
      <c r="B7" s="6" t="s">
        <v>30</v>
      </c>
      <c r="C7" s="20">
        <v>1</v>
      </c>
      <c r="D7" s="10">
        <v>1</v>
      </c>
    </row>
    <row r="8" spans="1:4" ht="15.75" x14ac:dyDescent="0.25">
      <c r="A8" s="1">
        <v>6</v>
      </c>
      <c r="B8" s="6" t="s">
        <v>12</v>
      </c>
      <c r="C8" s="20">
        <v>1</v>
      </c>
      <c r="D8" s="10">
        <v>1</v>
      </c>
    </row>
    <row r="9" spans="1:4" ht="15.75" x14ac:dyDescent="0.25">
      <c r="A9" s="1">
        <v>7</v>
      </c>
      <c r="B9" s="6" t="s">
        <v>13</v>
      </c>
      <c r="C9" s="20">
        <v>0</v>
      </c>
      <c r="D9" s="19">
        <v>0</v>
      </c>
    </row>
    <row r="10" spans="1:4" ht="15.75" x14ac:dyDescent="0.25">
      <c r="A10" s="1">
        <v>8</v>
      </c>
      <c r="B10" s="6" t="s">
        <v>14</v>
      </c>
      <c r="C10" s="20">
        <v>1</v>
      </c>
      <c r="D10" s="19">
        <v>1</v>
      </c>
    </row>
    <row r="11" spans="1:4" ht="15.75" x14ac:dyDescent="0.25">
      <c r="A11" s="1">
        <v>9</v>
      </c>
      <c r="B11" s="6" t="s">
        <v>15</v>
      </c>
      <c r="C11" s="20">
        <v>1</v>
      </c>
      <c r="D11" s="10">
        <v>1</v>
      </c>
    </row>
    <row r="12" spans="1:4" ht="15.75" x14ac:dyDescent="0.25">
      <c r="A12" s="1">
        <v>10</v>
      </c>
      <c r="B12" s="6" t="s">
        <v>16</v>
      </c>
      <c r="C12" s="20">
        <v>0.25</v>
      </c>
      <c r="D12" s="19">
        <v>1</v>
      </c>
    </row>
    <row r="13" spans="1:4" ht="18" x14ac:dyDescent="0.25">
      <c r="A13" s="1">
        <v>11</v>
      </c>
      <c r="B13" s="6" t="s">
        <v>17</v>
      </c>
      <c r="C13" s="20">
        <v>1</v>
      </c>
      <c r="D13" s="23">
        <v>1</v>
      </c>
    </row>
    <row r="14" spans="1:4" ht="15.75" x14ac:dyDescent="0.25">
      <c r="A14" s="1">
        <v>12</v>
      </c>
      <c r="B14" s="6" t="s">
        <v>18</v>
      </c>
      <c r="C14" s="20">
        <v>1</v>
      </c>
      <c r="D14" s="10">
        <v>1</v>
      </c>
    </row>
    <row r="15" spans="1:4" x14ac:dyDescent="0.25">
      <c r="A15" s="1">
        <v>13</v>
      </c>
      <c r="B15" s="13" t="s">
        <v>49</v>
      </c>
      <c r="C15" s="20">
        <v>1</v>
      </c>
      <c r="D15" s="10">
        <v>1</v>
      </c>
    </row>
    <row r="16" spans="1:4" ht="15.75" x14ac:dyDescent="0.25">
      <c r="A16" s="1">
        <v>14</v>
      </c>
      <c r="B16" s="6" t="s">
        <v>22</v>
      </c>
      <c r="C16" s="20">
        <v>1</v>
      </c>
      <c r="D16" s="19">
        <v>1</v>
      </c>
    </row>
    <row r="17" spans="1:4" ht="15.75" x14ac:dyDescent="0.25">
      <c r="A17" s="1">
        <v>15</v>
      </c>
      <c r="B17" s="6" t="s">
        <v>23</v>
      </c>
      <c r="C17" s="20">
        <v>1</v>
      </c>
      <c r="D17" s="19">
        <v>1</v>
      </c>
    </row>
    <row r="18" spans="1:4" ht="15.75" x14ac:dyDescent="0.25">
      <c r="A18" s="1">
        <v>16</v>
      </c>
      <c r="B18" s="6" t="s">
        <v>24</v>
      </c>
      <c r="C18" s="20">
        <v>1</v>
      </c>
      <c r="D18" s="19">
        <v>1</v>
      </c>
    </row>
    <row r="19" spans="1:4" ht="15.75" x14ac:dyDescent="0.25">
      <c r="A19" s="1">
        <v>17</v>
      </c>
      <c r="B19" s="6" t="s">
        <v>25</v>
      </c>
      <c r="C19" s="21">
        <v>0.27400000000000002</v>
      </c>
      <c r="D19" s="19">
        <v>1</v>
      </c>
    </row>
    <row r="20" spans="1:4" ht="15.75" x14ac:dyDescent="0.25">
      <c r="A20" s="1">
        <v>18</v>
      </c>
      <c r="B20" s="6" t="s">
        <v>26</v>
      </c>
      <c r="C20" s="20">
        <v>1</v>
      </c>
      <c r="D20" s="19">
        <v>1</v>
      </c>
    </row>
    <row r="21" spans="1:4" ht="15.75" x14ac:dyDescent="0.25">
      <c r="A21" s="1">
        <v>19</v>
      </c>
      <c r="B21" s="6" t="s">
        <v>27</v>
      </c>
      <c r="C21" s="20">
        <v>1</v>
      </c>
      <c r="D21" s="19">
        <v>1</v>
      </c>
    </row>
    <row r="22" spans="1:4" x14ac:dyDescent="0.25">
      <c r="A22" s="1">
        <v>20</v>
      </c>
      <c r="B22" s="14" t="s">
        <v>53</v>
      </c>
      <c r="C22" s="20">
        <v>1</v>
      </c>
      <c r="D22" s="19">
        <v>1</v>
      </c>
    </row>
    <row r="23" spans="1:4" ht="15.75" x14ac:dyDescent="0.25">
      <c r="A23" s="1">
        <v>21</v>
      </c>
      <c r="B23" s="6" t="s">
        <v>28</v>
      </c>
      <c r="C23" s="20">
        <v>0.8</v>
      </c>
      <c r="D23" s="19">
        <v>1</v>
      </c>
    </row>
  </sheetData>
  <mergeCells count="4">
    <mergeCell ref="D1:D2"/>
    <mergeCell ref="C1:C2"/>
    <mergeCell ref="A1:A2"/>
    <mergeCell ref="B1:B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BF2A-6853-48D1-8243-D398B644F0EA}">
  <dimension ref="A1:K23"/>
  <sheetViews>
    <sheetView zoomScaleNormal="100" workbookViewId="0">
      <selection sqref="A1:A2"/>
    </sheetView>
  </sheetViews>
  <sheetFormatPr defaultRowHeight="15" x14ac:dyDescent="0.25"/>
  <cols>
    <col min="1" max="1" width="3.85546875" style="1" bestFit="1" customWidth="1"/>
    <col min="2" max="2" width="38.5703125" bestFit="1" customWidth="1"/>
    <col min="3" max="8" width="16.140625" bestFit="1" customWidth="1"/>
    <col min="9" max="11" width="5.5703125" bestFit="1" customWidth="1"/>
  </cols>
  <sheetData>
    <row r="1" spans="1:11" x14ac:dyDescent="0.25">
      <c r="A1" s="31" t="s">
        <v>6</v>
      </c>
      <c r="B1" s="31" t="s">
        <v>0</v>
      </c>
      <c r="C1" s="30" t="s">
        <v>1</v>
      </c>
      <c r="D1" s="30"/>
      <c r="E1" s="30"/>
      <c r="F1" s="30" t="s">
        <v>2</v>
      </c>
      <c r="G1" s="30"/>
      <c r="H1" s="30"/>
      <c r="I1" s="30" t="s">
        <v>3</v>
      </c>
      <c r="J1" s="30"/>
      <c r="K1" s="30"/>
    </row>
    <row r="2" spans="1:11" x14ac:dyDescent="0.25">
      <c r="A2" s="31"/>
      <c r="B2" s="31"/>
      <c r="C2" s="5">
        <v>2022</v>
      </c>
      <c r="D2" s="5">
        <v>2023</v>
      </c>
      <c r="E2" s="5">
        <v>2024</v>
      </c>
      <c r="F2" s="5">
        <v>2022</v>
      </c>
      <c r="G2" s="5">
        <v>2023</v>
      </c>
      <c r="H2" s="5">
        <v>2024</v>
      </c>
      <c r="I2" s="5">
        <v>2022</v>
      </c>
      <c r="J2" s="5">
        <v>2023</v>
      </c>
      <c r="K2" s="5">
        <v>2024</v>
      </c>
    </row>
    <row r="3" spans="1:11" x14ac:dyDescent="0.25">
      <c r="A3" s="1">
        <v>1</v>
      </c>
      <c r="B3" s="10" t="s">
        <v>29</v>
      </c>
      <c r="C3" s="9">
        <v>232841000</v>
      </c>
      <c r="D3" s="9">
        <v>53731000</v>
      </c>
      <c r="E3" s="9">
        <v>58959000</v>
      </c>
      <c r="F3" s="9">
        <v>1492147000</v>
      </c>
      <c r="G3" s="9">
        <v>1835008000</v>
      </c>
      <c r="H3" s="9">
        <v>2046795000</v>
      </c>
      <c r="I3" s="8">
        <f>C3/F3</f>
        <v>0.15604427713891461</v>
      </c>
      <c r="J3" s="8">
        <f t="shared" ref="J3:K18" si="0">D3/G3</f>
        <v>2.9281071254185269E-2</v>
      </c>
      <c r="K3" s="8">
        <f t="shared" si="0"/>
        <v>2.880552278073769E-2</v>
      </c>
    </row>
    <row r="4" spans="1:11" ht="15.75" x14ac:dyDescent="0.25">
      <c r="A4" s="1">
        <v>2</v>
      </c>
      <c r="B4" s="6" t="s">
        <v>10</v>
      </c>
      <c r="C4" s="9">
        <v>500800000</v>
      </c>
      <c r="D4" s="9">
        <v>551200000</v>
      </c>
      <c r="E4" s="9">
        <v>944900000</v>
      </c>
      <c r="F4" s="9">
        <v>2754700000</v>
      </c>
      <c r="G4" s="9">
        <v>2882400000</v>
      </c>
      <c r="H4" s="9">
        <v>4821200000</v>
      </c>
      <c r="I4" s="8">
        <f t="shared" ref="I4:K23" si="1">C4/F4</f>
        <v>0.18179838094892367</v>
      </c>
      <c r="J4" s="8">
        <f t="shared" si="0"/>
        <v>0.19122953094643352</v>
      </c>
      <c r="K4" s="8">
        <f t="shared" si="0"/>
        <v>0.19598855056832323</v>
      </c>
    </row>
    <row r="5" spans="1:11" ht="15.75" x14ac:dyDescent="0.25">
      <c r="A5" s="1">
        <v>3</v>
      </c>
      <c r="B5" s="6" t="s">
        <v>21</v>
      </c>
      <c r="C5" s="9">
        <v>510000000</v>
      </c>
      <c r="D5" s="9">
        <v>541000000</v>
      </c>
      <c r="E5" s="9">
        <v>742000000</v>
      </c>
      <c r="F5" s="9">
        <v>3156000000</v>
      </c>
      <c r="G5" s="9">
        <v>3169000000</v>
      </c>
      <c r="H5" s="9">
        <v>3462000000</v>
      </c>
      <c r="I5" s="8">
        <f t="shared" si="1"/>
        <v>0.16159695817490494</v>
      </c>
      <c r="J5" s="8">
        <f t="shared" si="0"/>
        <v>0.17071631429473019</v>
      </c>
      <c r="K5" s="8">
        <f t="shared" si="0"/>
        <v>0.21432697862507222</v>
      </c>
    </row>
    <row r="6" spans="1:11" ht="15.75" x14ac:dyDescent="0.25">
      <c r="A6" s="1">
        <v>4</v>
      </c>
      <c r="B6" s="6" t="s">
        <v>11</v>
      </c>
      <c r="C6" s="9">
        <v>792000000</v>
      </c>
      <c r="D6" s="9">
        <v>938000000</v>
      </c>
      <c r="E6" s="9">
        <v>1650000000</v>
      </c>
      <c r="F6" s="9">
        <v>2501000000</v>
      </c>
      <c r="G6" s="9">
        <v>6899000000</v>
      </c>
      <c r="H6" s="9">
        <v>8691000000</v>
      </c>
      <c r="I6" s="8">
        <f t="shared" si="1"/>
        <v>0.3166733306677329</v>
      </c>
      <c r="J6" s="8">
        <f t="shared" si="0"/>
        <v>0.13596173358457747</v>
      </c>
      <c r="K6" s="8">
        <f t="shared" si="0"/>
        <v>0.18985157059026581</v>
      </c>
    </row>
    <row r="7" spans="1:11" ht="15.75" x14ac:dyDescent="0.25">
      <c r="A7" s="1">
        <v>5</v>
      </c>
      <c r="B7" s="6" t="s">
        <v>30</v>
      </c>
      <c r="C7" s="9">
        <v>315000000</v>
      </c>
      <c r="D7" s="9">
        <v>386000000</v>
      </c>
      <c r="E7" s="9">
        <v>291000000</v>
      </c>
      <c r="F7" s="9">
        <v>1674000000</v>
      </c>
      <c r="G7" s="9">
        <v>1940000000</v>
      </c>
      <c r="H7" s="9">
        <v>2041000000</v>
      </c>
      <c r="I7" s="8">
        <f t="shared" si="1"/>
        <v>0.18817204301075269</v>
      </c>
      <c r="J7" s="8">
        <f t="shared" si="0"/>
        <v>0.19896907216494844</v>
      </c>
      <c r="K7" s="8">
        <f t="shared" si="0"/>
        <v>0.14257716805487505</v>
      </c>
    </row>
    <row r="8" spans="1:11" ht="15.75" x14ac:dyDescent="0.25">
      <c r="A8" s="1">
        <v>6</v>
      </c>
      <c r="B8" s="6" t="s">
        <v>12</v>
      </c>
      <c r="C8" s="9">
        <v>3441000000</v>
      </c>
      <c r="D8" s="9">
        <v>1827000000</v>
      </c>
      <c r="E8" s="9">
        <v>2122000000</v>
      </c>
      <c r="F8" s="12">
        <v>30969000000</v>
      </c>
      <c r="G8" s="9">
        <v>28342000000</v>
      </c>
      <c r="H8" s="9">
        <v>29254000000</v>
      </c>
      <c r="I8" s="8">
        <f t="shared" si="1"/>
        <v>0.1111111111111111</v>
      </c>
      <c r="J8" s="8">
        <f t="shared" si="0"/>
        <v>6.4462634958718512E-2</v>
      </c>
      <c r="K8" s="8">
        <f t="shared" si="0"/>
        <v>7.2537088945101524E-2</v>
      </c>
    </row>
    <row r="9" spans="1:11" ht="15.75" x14ac:dyDescent="0.25">
      <c r="A9" s="1">
        <v>7</v>
      </c>
      <c r="B9" s="6" t="s">
        <v>13</v>
      </c>
      <c r="C9" s="9">
        <v>643704514</v>
      </c>
      <c r="D9" s="9">
        <v>353387654</v>
      </c>
      <c r="E9" s="9">
        <v>262147463</v>
      </c>
      <c r="F9" s="12">
        <v>2945310061</v>
      </c>
      <c r="G9" s="9">
        <v>1632968496</v>
      </c>
      <c r="H9" s="9">
        <v>1205522529</v>
      </c>
      <c r="I9" s="8">
        <f t="shared" si="1"/>
        <v>0.21855237671698566</v>
      </c>
      <c r="J9" s="8">
        <f t="shared" si="0"/>
        <v>0.2164081272024736</v>
      </c>
      <c r="K9" s="8">
        <f t="shared" si="0"/>
        <v>0.21745546573688296</v>
      </c>
    </row>
    <row r="10" spans="1:11" ht="15.75" x14ac:dyDescent="0.25">
      <c r="A10" s="1">
        <v>8</v>
      </c>
      <c r="B10" s="6" t="s">
        <v>14</v>
      </c>
      <c r="C10" s="9">
        <v>1239000000</v>
      </c>
      <c r="D10" s="9">
        <v>511000000</v>
      </c>
      <c r="E10" s="9">
        <v>1815000000</v>
      </c>
      <c r="F10" s="9">
        <v>6485000000</v>
      </c>
      <c r="G10" s="9">
        <v>9526000000</v>
      </c>
      <c r="H10" s="9">
        <v>11455000000</v>
      </c>
      <c r="I10" s="8">
        <f t="shared" si="1"/>
        <v>0.19105628373168851</v>
      </c>
      <c r="J10" s="8">
        <f t="shared" si="0"/>
        <v>5.3642662187696831E-2</v>
      </c>
      <c r="K10" s="8">
        <f t="shared" si="0"/>
        <v>0.15844609340899171</v>
      </c>
    </row>
    <row r="11" spans="1:11" ht="15.75" x14ac:dyDescent="0.25">
      <c r="A11" s="1">
        <v>9</v>
      </c>
      <c r="B11" s="6" t="s">
        <v>15</v>
      </c>
      <c r="C11" s="12">
        <v>1450000000</v>
      </c>
      <c r="D11" s="12">
        <v>4000000</v>
      </c>
      <c r="E11" s="9">
        <v>399000000</v>
      </c>
      <c r="F11" s="12">
        <v>6090000000</v>
      </c>
      <c r="G11" s="12">
        <v>656000000</v>
      </c>
      <c r="H11" s="9">
        <v>1600000000</v>
      </c>
      <c r="I11" s="8">
        <f t="shared" si="1"/>
        <v>0.23809523809523808</v>
      </c>
      <c r="J11" s="8">
        <f t="shared" si="0"/>
        <v>6.0975609756097563E-3</v>
      </c>
      <c r="K11" s="8">
        <f t="shared" si="0"/>
        <v>0.24937500000000001</v>
      </c>
    </row>
    <row r="12" spans="1:11" ht="15.75" x14ac:dyDescent="0.25">
      <c r="A12" s="1">
        <v>10</v>
      </c>
      <c r="B12" s="6" t="s">
        <v>16</v>
      </c>
      <c r="C12" s="9">
        <v>124000000</v>
      </c>
      <c r="D12" s="9">
        <v>155000000</v>
      </c>
      <c r="E12" s="9">
        <v>161000000</v>
      </c>
      <c r="F12" s="12">
        <v>829000000</v>
      </c>
      <c r="G12" s="9">
        <v>1124000000</v>
      </c>
      <c r="H12" s="9">
        <v>975000000</v>
      </c>
      <c r="I12" s="8">
        <f t="shared" si="1"/>
        <v>0.14957780458383596</v>
      </c>
      <c r="J12" s="8">
        <f t="shared" si="0"/>
        <v>0.13790035587188612</v>
      </c>
      <c r="K12" s="8">
        <f t="shared" si="0"/>
        <v>0.16512820512820514</v>
      </c>
    </row>
    <row r="13" spans="1:11" ht="15.75" x14ac:dyDescent="0.25">
      <c r="A13" s="1">
        <v>11</v>
      </c>
      <c r="B13" s="6" t="s">
        <v>17</v>
      </c>
      <c r="C13" s="9">
        <v>1888000000</v>
      </c>
      <c r="D13" s="9">
        <v>563000000</v>
      </c>
      <c r="E13" s="9">
        <v>2556000000</v>
      </c>
      <c r="F13" s="9">
        <v>11597000000</v>
      </c>
      <c r="G13" s="9">
        <v>10403000000</v>
      </c>
      <c r="H13" s="9">
        <v>8519000000</v>
      </c>
      <c r="I13" s="8">
        <f t="shared" si="1"/>
        <v>0.16280072432525652</v>
      </c>
      <c r="J13" s="8">
        <f t="shared" si="0"/>
        <v>5.4119004133423049E-2</v>
      </c>
      <c r="K13" s="8">
        <f t="shared" si="0"/>
        <v>0.30003521540086864</v>
      </c>
    </row>
    <row r="14" spans="1:11" ht="15.75" x14ac:dyDescent="0.25">
      <c r="A14" s="1">
        <v>12</v>
      </c>
      <c r="B14" s="6" t="s">
        <v>18</v>
      </c>
      <c r="C14" s="11">
        <v>2225000000</v>
      </c>
      <c r="D14" s="11">
        <v>2223000000</v>
      </c>
      <c r="E14" s="11">
        <v>4121000000</v>
      </c>
      <c r="F14" s="11">
        <v>13486000000</v>
      </c>
      <c r="G14" s="11">
        <v>10739000000</v>
      </c>
      <c r="H14" s="11">
        <v>18397000000</v>
      </c>
      <c r="I14" s="8">
        <f t="shared" si="1"/>
        <v>0.16498591131543824</v>
      </c>
      <c r="J14" s="8">
        <f t="shared" si="0"/>
        <v>0.20700251420057733</v>
      </c>
      <c r="K14" s="8">
        <f t="shared" si="0"/>
        <v>0.22400391368157851</v>
      </c>
    </row>
    <row r="15" spans="1:11" x14ac:dyDescent="0.25">
      <c r="A15" s="1">
        <v>13</v>
      </c>
      <c r="B15" s="13" t="s">
        <v>49</v>
      </c>
      <c r="C15" s="11">
        <v>477000000</v>
      </c>
      <c r="D15" s="11">
        <v>541000000</v>
      </c>
      <c r="E15" s="11">
        <v>244000000</v>
      </c>
      <c r="F15" s="12">
        <v>1734000000</v>
      </c>
      <c r="G15" s="12">
        <v>1692000000</v>
      </c>
      <c r="H15" s="11">
        <v>1783000000</v>
      </c>
      <c r="I15" s="8">
        <f t="shared" si="1"/>
        <v>0.27508650519031141</v>
      </c>
      <c r="J15" s="8">
        <f t="shared" si="0"/>
        <v>0.31973995271867611</v>
      </c>
      <c r="K15" s="8">
        <f t="shared" si="0"/>
        <v>0.13684800897363994</v>
      </c>
    </row>
    <row r="16" spans="1:11" ht="15.75" x14ac:dyDescent="0.25">
      <c r="A16" s="1">
        <v>14</v>
      </c>
      <c r="B16" s="6" t="s">
        <v>22</v>
      </c>
      <c r="C16" s="11">
        <v>260000000</v>
      </c>
      <c r="D16" s="11">
        <v>101000000</v>
      </c>
      <c r="E16" s="11">
        <v>301000000</v>
      </c>
      <c r="F16" s="11">
        <v>1363000000</v>
      </c>
      <c r="G16" s="11">
        <v>1459000000</v>
      </c>
      <c r="H16" s="11">
        <v>1669000000</v>
      </c>
      <c r="I16" s="8">
        <f t="shared" si="1"/>
        <v>0.19075568598679385</v>
      </c>
      <c r="J16" s="8">
        <f t="shared" si="0"/>
        <v>6.9225496915695683E-2</v>
      </c>
      <c r="K16" s="8">
        <f t="shared" si="0"/>
        <v>0.18034751348112643</v>
      </c>
    </row>
    <row r="17" spans="1:11" ht="15.75" x14ac:dyDescent="0.25">
      <c r="A17" s="1">
        <v>15</v>
      </c>
      <c r="B17" s="6" t="s">
        <v>23</v>
      </c>
      <c r="C17" s="11">
        <v>456000000</v>
      </c>
      <c r="D17" s="11">
        <v>1580000000</v>
      </c>
      <c r="E17" s="11">
        <v>1133000000</v>
      </c>
      <c r="F17" s="11">
        <v>5517000000</v>
      </c>
      <c r="G17" s="11">
        <v>5364000000</v>
      </c>
      <c r="H17" s="11">
        <v>4837000000</v>
      </c>
      <c r="I17" s="8">
        <f t="shared" si="1"/>
        <v>8.2653616095704194E-2</v>
      </c>
      <c r="J17" s="8">
        <f t="shared" si="0"/>
        <v>0.29455630126771065</v>
      </c>
      <c r="K17" s="8">
        <f t="shared" si="0"/>
        <v>0.23423609675418647</v>
      </c>
    </row>
    <row r="18" spans="1:11" ht="15.75" x14ac:dyDescent="0.25">
      <c r="A18" s="1">
        <v>16</v>
      </c>
      <c r="B18" s="6" t="s">
        <v>24</v>
      </c>
      <c r="C18" s="11">
        <v>67000000</v>
      </c>
      <c r="D18" s="11">
        <v>116000000</v>
      </c>
      <c r="E18" s="11">
        <v>112000000</v>
      </c>
      <c r="F18" s="11">
        <v>25459000000</v>
      </c>
      <c r="G18" s="11">
        <v>11542000000</v>
      </c>
      <c r="H18" s="11">
        <v>11340000000</v>
      </c>
      <c r="I18" s="8">
        <f t="shared" si="1"/>
        <v>2.6316823127381281E-3</v>
      </c>
      <c r="J18" s="8">
        <f t="shared" si="0"/>
        <v>1.0050251256281407E-2</v>
      </c>
      <c r="K18" s="8">
        <f t="shared" si="0"/>
        <v>9.876543209876543E-3</v>
      </c>
    </row>
    <row r="19" spans="1:11" ht="15.75" x14ac:dyDescent="0.25">
      <c r="A19" s="1">
        <v>17</v>
      </c>
      <c r="B19" s="6" t="s">
        <v>25</v>
      </c>
      <c r="C19" s="11">
        <v>2244000000</v>
      </c>
      <c r="D19" s="11">
        <v>2339000000</v>
      </c>
      <c r="E19" s="11">
        <v>3017000000</v>
      </c>
      <c r="F19" s="11">
        <v>11634000000</v>
      </c>
      <c r="G19" s="11">
        <v>10450000000</v>
      </c>
      <c r="H19" s="11">
        <v>12199000000</v>
      </c>
      <c r="I19" s="8">
        <f t="shared" si="1"/>
        <v>0.19288292934502321</v>
      </c>
      <c r="J19" s="8">
        <f t="shared" si="1"/>
        <v>0.22382775119617224</v>
      </c>
      <c r="K19" s="8">
        <f t="shared" si="1"/>
        <v>0.24731535371751784</v>
      </c>
    </row>
    <row r="20" spans="1:11" ht="15.75" x14ac:dyDescent="0.25">
      <c r="A20" s="1">
        <v>18</v>
      </c>
      <c r="B20" s="6" t="s">
        <v>26</v>
      </c>
      <c r="C20" s="11">
        <v>21941000000</v>
      </c>
      <c r="D20" s="11">
        <v>12991000000</v>
      </c>
      <c r="E20" s="11">
        <v>13401000000</v>
      </c>
      <c r="F20" s="11">
        <v>64815000000</v>
      </c>
      <c r="G20" s="11">
        <v>32627000000</v>
      </c>
      <c r="H20" s="11">
        <v>29922000000</v>
      </c>
      <c r="I20" s="8">
        <f t="shared" si="1"/>
        <v>0.33851731852194705</v>
      </c>
      <c r="J20" s="8">
        <f t="shared" si="1"/>
        <v>0.39816716216630399</v>
      </c>
      <c r="K20" s="8">
        <f t="shared" si="1"/>
        <v>0.44786444756366556</v>
      </c>
    </row>
    <row r="21" spans="1:11" ht="15.75" x14ac:dyDescent="0.25">
      <c r="A21" s="1">
        <v>19</v>
      </c>
      <c r="B21" s="6" t="s">
        <v>27</v>
      </c>
      <c r="C21" s="11">
        <v>375900000</v>
      </c>
      <c r="D21" s="11">
        <v>498400000</v>
      </c>
      <c r="E21" s="11">
        <v>627600000</v>
      </c>
      <c r="F21" s="11">
        <v>2172100000</v>
      </c>
      <c r="G21" s="11">
        <v>2567300000</v>
      </c>
      <c r="H21" s="11">
        <v>3241800000</v>
      </c>
      <c r="I21" s="8">
        <f t="shared" si="1"/>
        <v>0.17305833064776024</v>
      </c>
      <c r="J21" s="8">
        <f t="shared" si="1"/>
        <v>0.19413391500798505</v>
      </c>
      <c r="K21" s="8">
        <f t="shared" si="1"/>
        <v>0.19359615028687766</v>
      </c>
    </row>
    <row r="22" spans="1:11" x14ac:dyDescent="0.25">
      <c r="A22" s="1">
        <v>20</v>
      </c>
      <c r="B22" s="14" t="s">
        <v>53</v>
      </c>
      <c r="C22" s="12">
        <v>968000000</v>
      </c>
      <c r="D22" s="12">
        <v>1044000000</v>
      </c>
      <c r="E22" s="11">
        <v>1030000000</v>
      </c>
      <c r="F22" s="12">
        <v>3320000000</v>
      </c>
      <c r="G22" s="12">
        <v>3509000000</v>
      </c>
      <c r="H22" s="11">
        <v>3587000000</v>
      </c>
      <c r="I22" s="8">
        <f t="shared" si="1"/>
        <v>0.29156626506024097</v>
      </c>
      <c r="J22" s="8">
        <f t="shared" si="1"/>
        <v>0.2975206611570248</v>
      </c>
      <c r="K22" s="8">
        <f t="shared" si="1"/>
        <v>0.28714803456927795</v>
      </c>
    </row>
    <row r="23" spans="1:11" ht="15.75" x14ac:dyDescent="0.25">
      <c r="A23" s="1">
        <v>21</v>
      </c>
      <c r="B23" s="6" t="s">
        <v>28</v>
      </c>
      <c r="C23" s="11">
        <v>1075000000</v>
      </c>
      <c r="D23" s="11">
        <v>1741000000</v>
      </c>
      <c r="E23" s="11">
        <v>2261000000</v>
      </c>
      <c r="F23" s="11">
        <v>5374000000</v>
      </c>
      <c r="G23" s="11">
        <v>6458000000</v>
      </c>
      <c r="H23" s="11">
        <v>8465000000</v>
      </c>
      <c r="I23" s="8">
        <f t="shared" si="1"/>
        <v>0.20003721622627466</v>
      </c>
      <c r="J23" s="8">
        <f t="shared" si="1"/>
        <v>0.26958810777330444</v>
      </c>
      <c r="K23" s="8">
        <f t="shared" si="1"/>
        <v>0.26709982279976374</v>
      </c>
    </row>
  </sheetData>
  <mergeCells count="5">
    <mergeCell ref="C1:E1"/>
    <mergeCell ref="F1:H1"/>
    <mergeCell ref="I1:K1"/>
    <mergeCell ref="B1:B2"/>
    <mergeCell ref="A1:A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60944-6AD7-4426-BACC-E2C781B91AA2}">
  <dimension ref="A1:N26"/>
  <sheetViews>
    <sheetView topLeftCell="D12" zoomScaleNormal="100" workbookViewId="0">
      <selection activeCell="M4" sqref="M4"/>
    </sheetView>
  </sheetViews>
  <sheetFormatPr defaultRowHeight="15" x14ac:dyDescent="0.25"/>
  <cols>
    <col min="1" max="1" width="4" style="1" customWidth="1"/>
    <col min="2" max="2" width="5" style="1" customWidth="1"/>
    <col min="3" max="3" width="58.85546875" style="1" customWidth="1"/>
    <col min="4" max="4" width="28.85546875" customWidth="1"/>
    <col min="5" max="7" width="18" bestFit="1" customWidth="1"/>
    <col min="8" max="10" width="20" bestFit="1" customWidth="1"/>
    <col min="11" max="13" width="5.42578125" customWidth="1"/>
    <col min="14" max="14" width="23" bestFit="1" customWidth="1"/>
  </cols>
  <sheetData>
    <row r="1" spans="1:14" x14ac:dyDescent="0.25">
      <c r="A1" s="31" t="s">
        <v>6</v>
      </c>
      <c r="B1" s="31" t="s">
        <v>45</v>
      </c>
      <c r="C1" s="31" t="s">
        <v>20</v>
      </c>
      <c r="D1" s="31" t="s">
        <v>0</v>
      </c>
      <c r="E1" s="30" t="s">
        <v>4</v>
      </c>
      <c r="F1" s="30"/>
      <c r="G1" s="30"/>
      <c r="H1" s="30" t="s">
        <v>5</v>
      </c>
      <c r="I1" s="30"/>
      <c r="J1" s="30"/>
      <c r="K1" s="30" t="s">
        <v>3</v>
      </c>
      <c r="L1" s="30"/>
      <c r="M1" s="30"/>
    </row>
    <row r="2" spans="1:14" x14ac:dyDescent="0.25">
      <c r="A2" s="31"/>
      <c r="B2" s="31"/>
      <c r="C2" s="31"/>
      <c r="D2" s="31"/>
      <c r="E2" s="5">
        <v>2022</v>
      </c>
      <c r="F2" s="5">
        <v>2023</v>
      </c>
      <c r="G2" s="5">
        <v>2024</v>
      </c>
      <c r="H2" s="5">
        <v>2022</v>
      </c>
      <c r="I2" s="5">
        <v>2023</v>
      </c>
      <c r="J2" s="5">
        <v>2024</v>
      </c>
      <c r="K2" s="5">
        <v>2022</v>
      </c>
      <c r="L2" s="5">
        <v>2023</v>
      </c>
      <c r="M2" s="5">
        <v>2024</v>
      </c>
    </row>
    <row r="3" spans="1:14" s="2" customFormat="1" x14ac:dyDescent="0.25">
      <c r="A3" s="1">
        <v>1</v>
      </c>
      <c r="B3" s="1">
        <v>64</v>
      </c>
      <c r="C3" s="13" t="s">
        <v>31</v>
      </c>
      <c r="D3" s="10" t="s">
        <v>29</v>
      </c>
      <c r="E3" s="11">
        <v>985120000</v>
      </c>
      <c r="F3" s="11">
        <v>1356247000</v>
      </c>
      <c r="G3" s="11">
        <v>1952226000</v>
      </c>
      <c r="H3" s="11">
        <v>3756828000</v>
      </c>
      <c r="I3" s="11">
        <v>4570827000</v>
      </c>
      <c r="J3" s="11">
        <v>6084980000</v>
      </c>
      <c r="K3" s="8">
        <f>E3/H3</f>
        <v>0.26222121427970618</v>
      </c>
      <c r="L3" s="8">
        <f t="shared" ref="L3:M8" si="0">F3/I3</f>
        <v>0.29671807749451029</v>
      </c>
      <c r="M3" s="8">
        <f t="shared" si="0"/>
        <v>0.3208270199737715</v>
      </c>
    </row>
    <row r="4" spans="1:14" ht="15.75" x14ac:dyDescent="0.25">
      <c r="A4" s="1">
        <v>2</v>
      </c>
      <c r="B4" s="1">
        <v>132</v>
      </c>
      <c r="C4" s="13" t="s">
        <v>50</v>
      </c>
      <c r="D4" s="6" t="s">
        <v>10</v>
      </c>
      <c r="E4" s="11">
        <v>55000000</v>
      </c>
      <c r="F4" s="11">
        <v>80000000</v>
      </c>
      <c r="G4" s="11">
        <v>120000000</v>
      </c>
      <c r="H4" s="11">
        <v>23102000000</v>
      </c>
      <c r="I4" s="11">
        <v>24225000000</v>
      </c>
      <c r="J4" s="11">
        <v>24324000000</v>
      </c>
      <c r="K4" s="8">
        <f>E4/H4</f>
        <v>2.3807462557354341E-3</v>
      </c>
      <c r="L4" s="8">
        <f t="shared" si="0"/>
        <v>3.3023735810113518E-3</v>
      </c>
      <c r="M4" s="24">
        <f>G4/J4</f>
        <v>4.9333991119881598E-3</v>
      </c>
    </row>
    <row r="5" spans="1:14" ht="15.75" x14ac:dyDescent="0.25">
      <c r="A5" s="1">
        <v>3</v>
      </c>
      <c r="B5" s="1">
        <v>52</v>
      </c>
      <c r="C5" s="13" t="s">
        <v>33</v>
      </c>
      <c r="D5" s="6" t="s">
        <v>21</v>
      </c>
      <c r="E5" s="11">
        <v>1300000000</v>
      </c>
      <c r="F5" s="11">
        <v>1431000000</v>
      </c>
      <c r="G5" s="11">
        <v>9611000000</v>
      </c>
      <c r="H5" s="11">
        <v>3035000000</v>
      </c>
      <c r="I5" s="11">
        <v>3254000000</v>
      </c>
      <c r="J5" s="11">
        <v>3803000000</v>
      </c>
      <c r="K5" s="8">
        <f t="shared" ref="K5:K8" si="1">E5/H5</f>
        <v>0.42833607907742999</v>
      </c>
      <c r="L5" s="8">
        <f t="shared" si="0"/>
        <v>0.43976644130301168</v>
      </c>
      <c r="M5" s="8">
        <f t="shared" si="0"/>
        <v>2.5272153562976598</v>
      </c>
    </row>
    <row r="6" spans="1:14" ht="15.75" x14ac:dyDescent="0.25">
      <c r="A6" s="1">
        <v>4</v>
      </c>
      <c r="B6" s="1">
        <v>220</v>
      </c>
      <c r="C6" s="13" t="s">
        <v>46</v>
      </c>
      <c r="D6" s="6" t="s">
        <v>11</v>
      </c>
      <c r="E6" s="11">
        <v>2608000000</v>
      </c>
      <c r="F6" s="11">
        <v>10928000000</v>
      </c>
      <c r="G6" s="11">
        <v>5807000000</v>
      </c>
      <c r="H6" s="11">
        <v>12087000000</v>
      </c>
      <c r="I6" s="11">
        <v>14355000000</v>
      </c>
      <c r="J6" s="11">
        <v>15761000000</v>
      </c>
      <c r="K6" s="8">
        <f t="shared" si="1"/>
        <v>0.21576900802515098</v>
      </c>
      <c r="L6" s="8">
        <f t="shared" si="0"/>
        <v>0.76126785092302329</v>
      </c>
      <c r="M6" s="8">
        <f t="shared" si="0"/>
        <v>0.36844108876340331</v>
      </c>
    </row>
    <row r="7" spans="1:14" ht="15.75" x14ac:dyDescent="0.25">
      <c r="A7" s="1">
        <v>5</v>
      </c>
      <c r="B7" s="1">
        <v>218</v>
      </c>
      <c r="C7" s="13" t="s">
        <v>32</v>
      </c>
      <c r="D7" s="6" t="s">
        <v>30</v>
      </c>
      <c r="E7" s="11">
        <v>4501000000</v>
      </c>
      <c r="F7" s="11">
        <v>4781000000</v>
      </c>
      <c r="G7" s="11">
        <v>9440000000</v>
      </c>
      <c r="H7" s="11">
        <v>89501000000</v>
      </c>
      <c r="I7" s="11">
        <v>139781000000</v>
      </c>
      <c r="J7" s="11">
        <v>215440000000</v>
      </c>
      <c r="K7" s="8">
        <f t="shared" si="1"/>
        <v>5.0289940894515148E-2</v>
      </c>
      <c r="L7" s="8">
        <f t="shared" si="0"/>
        <v>3.4203504052768258E-2</v>
      </c>
      <c r="M7" s="8">
        <f t="shared" si="0"/>
        <v>4.3817304121797254E-2</v>
      </c>
      <c r="N7" s="2"/>
    </row>
    <row r="8" spans="1:14" ht="15.75" x14ac:dyDescent="0.25">
      <c r="A8" s="1">
        <v>6</v>
      </c>
      <c r="B8" s="1">
        <v>213</v>
      </c>
      <c r="C8" s="13" t="s">
        <v>34</v>
      </c>
      <c r="D8" s="6" t="s">
        <v>12</v>
      </c>
      <c r="E8" s="11">
        <v>223782000000</v>
      </c>
      <c r="F8" s="11">
        <v>250780000000</v>
      </c>
      <c r="G8" s="11">
        <v>233062000000</v>
      </c>
      <c r="H8" s="11">
        <v>1045747000000</v>
      </c>
      <c r="I8" s="11">
        <v>1053732000000</v>
      </c>
      <c r="J8" s="11">
        <v>1095835000000</v>
      </c>
      <c r="K8" s="8">
        <f t="shared" si="1"/>
        <v>0.21399248575420249</v>
      </c>
      <c r="L8" s="8">
        <f t="shared" si="0"/>
        <v>0.23799220295103499</v>
      </c>
      <c r="M8" s="8">
        <f t="shared" si="0"/>
        <v>0.2126798286238348</v>
      </c>
    </row>
    <row r="9" spans="1:14" ht="15.75" x14ac:dyDescent="0.25">
      <c r="A9" s="1">
        <v>7</v>
      </c>
      <c r="B9" s="1">
        <v>174</v>
      </c>
      <c r="C9" s="13" t="s">
        <v>48</v>
      </c>
      <c r="D9" s="6" t="s">
        <v>13</v>
      </c>
      <c r="E9" s="15">
        <f>14841240+30188</f>
        <v>14871428</v>
      </c>
      <c r="F9" s="15">
        <f>23484003+26470</f>
        <v>23510473</v>
      </c>
      <c r="G9" s="11">
        <v>9828612</v>
      </c>
      <c r="H9" s="7">
        <f>400703566+4670327</f>
        <v>405373893</v>
      </c>
      <c r="I9" s="7">
        <f>319063755+9787515</f>
        <v>328851270</v>
      </c>
      <c r="J9" s="11">
        <v>314737593</v>
      </c>
      <c r="K9" s="8">
        <f t="shared" ref="K9:M12" si="2">E9/H9</f>
        <v>3.6685707335375933E-2</v>
      </c>
      <c r="L9" s="8">
        <f t="shared" si="2"/>
        <v>7.1492723747121303E-2</v>
      </c>
      <c r="M9" s="8">
        <f t="shared" si="2"/>
        <v>3.1227956934906088E-2</v>
      </c>
    </row>
    <row r="10" spans="1:14" ht="15.75" x14ac:dyDescent="0.25">
      <c r="A10" s="1">
        <v>8</v>
      </c>
      <c r="B10" s="1">
        <v>288</v>
      </c>
      <c r="C10" s="13" t="s">
        <v>34</v>
      </c>
      <c r="D10" s="6" t="s">
        <v>14</v>
      </c>
      <c r="E10" s="11">
        <v>49000000</v>
      </c>
      <c r="F10" s="11">
        <v>414000000</v>
      </c>
      <c r="G10" s="11">
        <v>402000000</v>
      </c>
      <c r="H10" s="11">
        <v>11933000000</v>
      </c>
      <c r="I10" s="11">
        <v>13379000000</v>
      </c>
      <c r="J10" s="11">
        <v>14426000000</v>
      </c>
      <c r="K10" s="8">
        <f t="shared" si="2"/>
        <v>4.1062599513952908E-3</v>
      </c>
      <c r="L10" s="8">
        <f t="shared" si="2"/>
        <v>3.0944016742656403E-2</v>
      </c>
      <c r="M10" s="8">
        <f t="shared" si="2"/>
        <v>2.7866352419243033E-2</v>
      </c>
    </row>
    <row r="11" spans="1:14" ht="15.75" x14ac:dyDescent="0.25">
      <c r="A11" s="1">
        <v>9</v>
      </c>
      <c r="B11" s="1">
        <v>104</v>
      </c>
      <c r="C11" t="s">
        <v>47</v>
      </c>
      <c r="D11" s="6" t="s">
        <v>15</v>
      </c>
      <c r="E11" s="7">
        <v>307000000</v>
      </c>
      <c r="F11" s="7">
        <v>189000000</v>
      </c>
      <c r="G11" s="11">
        <v>300000000</v>
      </c>
      <c r="H11" s="7">
        <f>(5611+2144)*1000000</f>
        <v>7755000000</v>
      </c>
      <c r="I11" s="7">
        <f>(4718+1896)*1000000</f>
        <v>6614000000</v>
      </c>
      <c r="J11" s="11">
        <v>6864000000</v>
      </c>
      <c r="K11" s="8">
        <f t="shared" si="2"/>
        <v>3.9587362991618309E-2</v>
      </c>
      <c r="L11" s="8">
        <f t="shared" si="2"/>
        <v>2.8575748412458423E-2</v>
      </c>
      <c r="M11" s="8">
        <f t="shared" si="2"/>
        <v>4.3706293706293704E-2</v>
      </c>
    </row>
    <row r="12" spans="1:14" ht="15.75" x14ac:dyDescent="0.25">
      <c r="A12" s="1">
        <v>10</v>
      </c>
      <c r="B12" s="1">
        <v>144</v>
      </c>
      <c r="C12" s="13" t="s">
        <v>35</v>
      </c>
      <c r="D12" s="6" t="s">
        <v>16</v>
      </c>
      <c r="E12" s="11">
        <v>25990000</v>
      </c>
      <c r="F12" s="11">
        <v>33000000</v>
      </c>
      <c r="G12" s="11">
        <v>15000000</v>
      </c>
      <c r="H12" s="11">
        <v>855380000</v>
      </c>
      <c r="I12" s="11">
        <v>1004000000</v>
      </c>
      <c r="J12" s="11">
        <v>949000000</v>
      </c>
      <c r="K12" s="8">
        <f t="shared" si="2"/>
        <v>3.0384156749047209E-2</v>
      </c>
      <c r="L12" s="8">
        <f t="shared" si="2"/>
        <v>3.2868525896414341E-2</v>
      </c>
      <c r="M12" s="8">
        <f t="shared" si="2"/>
        <v>1.5806111696522657E-2</v>
      </c>
    </row>
    <row r="13" spans="1:14" ht="15.75" x14ac:dyDescent="0.25">
      <c r="A13" s="1">
        <v>11</v>
      </c>
      <c r="B13" s="1">
        <v>72</v>
      </c>
      <c r="C13" s="13" t="s">
        <v>36</v>
      </c>
      <c r="D13" s="6" t="s">
        <v>17</v>
      </c>
      <c r="E13" s="11">
        <v>113000000</v>
      </c>
      <c r="F13" s="11">
        <v>353000000</v>
      </c>
      <c r="G13" s="11">
        <v>395000000</v>
      </c>
      <c r="H13" s="11">
        <v>13333000000</v>
      </c>
      <c r="I13" s="11">
        <v>12378000000</v>
      </c>
      <c r="J13" s="11">
        <v>12827000000</v>
      </c>
      <c r="K13" s="8">
        <f t="shared" ref="K13:K23" si="3">E13/H13</f>
        <v>8.475211880297007E-3</v>
      </c>
      <c r="L13" s="8">
        <f t="shared" ref="L13:L23" si="4">F13/I13</f>
        <v>2.8518338988528034E-2</v>
      </c>
      <c r="M13" s="8">
        <f>G13/J13</f>
        <v>3.0794418024479613E-2</v>
      </c>
    </row>
    <row r="14" spans="1:14" ht="15.75" x14ac:dyDescent="0.25">
      <c r="A14" s="1">
        <v>12</v>
      </c>
      <c r="B14" s="1">
        <v>233</v>
      </c>
      <c r="C14" s="13" t="s">
        <v>37</v>
      </c>
      <c r="D14" s="6" t="s">
        <v>18</v>
      </c>
      <c r="E14" s="11">
        <v>262947000000</v>
      </c>
      <c r="F14" s="11">
        <v>288521000000</v>
      </c>
      <c r="G14" s="11">
        <v>288318000000</v>
      </c>
      <c r="H14" s="11">
        <v>135448000000</v>
      </c>
      <c r="I14" s="11">
        <v>132495000000</v>
      </c>
      <c r="J14" s="11">
        <v>133717000000</v>
      </c>
      <c r="K14" s="8">
        <f t="shared" si="3"/>
        <v>1.9413132715137913</v>
      </c>
      <c r="L14" s="8">
        <f t="shared" si="4"/>
        <v>2.1775991546850824</v>
      </c>
      <c r="M14" s="8">
        <f t="shared" ref="M14:M23" si="5">G14/J14</f>
        <v>2.1561805903512643</v>
      </c>
    </row>
    <row r="15" spans="1:14" x14ac:dyDescent="0.25">
      <c r="A15" s="1">
        <v>13</v>
      </c>
      <c r="B15" s="1">
        <v>85</v>
      </c>
      <c r="C15" t="s">
        <v>51</v>
      </c>
      <c r="D15" s="13" t="s">
        <v>49</v>
      </c>
      <c r="E15" s="11">
        <v>13000000</v>
      </c>
      <c r="F15" s="11">
        <v>17000000</v>
      </c>
      <c r="G15" s="11">
        <v>16000000</v>
      </c>
      <c r="H15" s="11">
        <v>1327000000</v>
      </c>
      <c r="I15" s="11">
        <v>1487000000</v>
      </c>
      <c r="J15" s="11">
        <v>1583000000</v>
      </c>
      <c r="K15" s="8">
        <f t="shared" si="3"/>
        <v>9.7965335342878671E-3</v>
      </c>
      <c r="L15" s="8">
        <f t="shared" si="4"/>
        <v>1.1432414256893073E-2</v>
      </c>
      <c r="M15" s="8">
        <f t="shared" si="5"/>
        <v>1.010739102969046E-2</v>
      </c>
    </row>
    <row r="16" spans="1:14" ht="15.75" x14ac:dyDescent="0.25">
      <c r="A16" s="1">
        <v>14</v>
      </c>
      <c r="B16" s="1">
        <v>62</v>
      </c>
      <c r="C16" s="13" t="s">
        <v>38</v>
      </c>
      <c r="D16" s="6" t="s">
        <v>22</v>
      </c>
      <c r="E16" s="11">
        <v>3305000000</v>
      </c>
      <c r="F16" s="11">
        <v>4762000000</v>
      </c>
      <c r="G16" s="11">
        <v>4952000000</v>
      </c>
      <c r="H16" s="11">
        <v>2960000000</v>
      </c>
      <c r="I16" s="11">
        <v>3413000000</v>
      </c>
      <c r="J16" s="11">
        <v>3240000000</v>
      </c>
      <c r="K16" s="8">
        <f t="shared" si="3"/>
        <v>1.1165540540540539</v>
      </c>
      <c r="L16" s="8">
        <f t="shared" si="4"/>
        <v>1.3952534427190155</v>
      </c>
      <c r="M16" s="8">
        <f t="shared" si="5"/>
        <v>1.528395061728395</v>
      </c>
    </row>
    <row r="17" spans="1:13" ht="15.75" x14ac:dyDescent="0.25">
      <c r="A17" s="1">
        <v>15</v>
      </c>
      <c r="B17" s="1">
        <v>60</v>
      </c>
      <c r="C17" s="13" t="s">
        <v>39</v>
      </c>
      <c r="D17" s="6" t="s">
        <v>23</v>
      </c>
      <c r="E17" s="11">
        <v>27100000000</v>
      </c>
      <c r="F17" s="11">
        <v>16000000000</v>
      </c>
      <c r="G17" s="11">
        <v>30800000000</v>
      </c>
      <c r="H17" s="11">
        <v>5551000000</v>
      </c>
      <c r="I17" s="11">
        <v>5998000000</v>
      </c>
      <c r="J17" s="11">
        <v>6128000000</v>
      </c>
      <c r="K17" s="8">
        <f t="shared" si="3"/>
        <v>4.8820032426589801</v>
      </c>
      <c r="L17" s="8">
        <f t="shared" si="4"/>
        <v>2.6675558519506501</v>
      </c>
      <c r="M17" s="8">
        <f t="shared" si="5"/>
        <v>5.0261096605744129</v>
      </c>
    </row>
    <row r="18" spans="1:13" ht="15.75" x14ac:dyDescent="0.25">
      <c r="A18" s="1">
        <v>16</v>
      </c>
      <c r="B18" s="1">
        <v>274</v>
      </c>
      <c r="C18" s="13" t="s">
        <v>40</v>
      </c>
      <c r="D18" s="6" t="s">
        <v>24</v>
      </c>
      <c r="E18" s="11">
        <v>97000000</v>
      </c>
      <c r="F18" s="11">
        <v>140000000</v>
      </c>
      <c r="G18" s="11">
        <v>147000000</v>
      </c>
      <c r="H18" s="11">
        <v>6737000000</v>
      </c>
      <c r="I18" s="11">
        <v>4463000000</v>
      </c>
      <c r="J18" s="11">
        <v>4201000000</v>
      </c>
      <c r="K18" s="8">
        <f t="shared" si="3"/>
        <v>1.4398100044530206E-2</v>
      </c>
      <c r="L18" s="8">
        <f t="shared" si="4"/>
        <v>3.1369034281873182E-2</v>
      </c>
      <c r="M18" s="8">
        <f t="shared" si="5"/>
        <v>3.4991668650321349E-2</v>
      </c>
    </row>
    <row r="19" spans="1:13" ht="15.75" x14ac:dyDescent="0.25">
      <c r="A19" s="1">
        <v>17</v>
      </c>
      <c r="B19" s="1">
        <v>81</v>
      </c>
      <c r="C19" s="13" t="s">
        <v>41</v>
      </c>
      <c r="D19" s="6" t="s">
        <v>25</v>
      </c>
      <c r="E19" s="11">
        <v>688000000</v>
      </c>
      <c r="F19" s="11">
        <v>710000000</v>
      </c>
      <c r="G19" s="11">
        <v>691000000</v>
      </c>
      <c r="H19" s="11">
        <v>4756000000</v>
      </c>
      <c r="I19" s="11">
        <v>4391000000</v>
      </c>
      <c r="J19" s="11">
        <v>4675000000</v>
      </c>
      <c r="K19" s="8">
        <f t="shared" si="3"/>
        <v>0.14465937762825903</v>
      </c>
      <c r="L19" s="8">
        <f t="shared" si="4"/>
        <v>0.16169437485766341</v>
      </c>
      <c r="M19" s="8">
        <f t="shared" si="5"/>
        <v>0.14780748663101603</v>
      </c>
    </row>
    <row r="20" spans="1:13" ht="15.75" x14ac:dyDescent="0.25">
      <c r="A20" s="1">
        <v>18</v>
      </c>
      <c r="B20" s="1">
        <v>284</v>
      </c>
      <c r="C20" s="13" t="s">
        <v>42</v>
      </c>
      <c r="D20" s="6" t="s">
        <v>26</v>
      </c>
      <c r="E20" s="11">
        <v>3145000000</v>
      </c>
      <c r="F20" s="11">
        <v>1292000000</v>
      </c>
      <c r="G20" s="11">
        <v>1055000000</v>
      </c>
      <c r="H20" s="11">
        <v>73430000000</v>
      </c>
      <c r="I20" s="11">
        <v>59571000000</v>
      </c>
      <c r="J20" s="11">
        <v>51878000000</v>
      </c>
      <c r="K20" s="8">
        <f>E20/H20</f>
        <v>4.2829906032956555E-2</v>
      </c>
      <c r="L20" s="8">
        <f t="shared" si="4"/>
        <v>2.1688405432173374E-2</v>
      </c>
      <c r="M20" s="8">
        <f>G20/J20</f>
        <v>2.0336173329735148E-2</v>
      </c>
    </row>
    <row r="21" spans="1:13" ht="15.75" x14ac:dyDescent="0.25">
      <c r="A21" s="1">
        <v>19</v>
      </c>
      <c r="B21" s="1">
        <v>45</v>
      </c>
      <c r="C21" s="13" t="s">
        <v>43</v>
      </c>
      <c r="D21" s="6" t="s">
        <v>27</v>
      </c>
      <c r="E21" s="11">
        <v>1952100000</v>
      </c>
      <c r="F21" s="11">
        <v>4819900000</v>
      </c>
      <c r="G21" s="11">
        <v>4628800000</v>
      </c>
      <c r="H21" s="11">
        <v>2780100000</v>
      </c>
      <c r="I21" s="11">
        <v>2956800000</v>
      </c>
      <c r="J21" s="11">
        <v>3090200000</v>
      </c>
      <c r="K21" s="8">
        <f t="shared" si="3"/>
        <v>0.70216898672709616</v>
      </c>
      <c r="L21" s="8">
        <f t="shared" si="4"/>
        <v>1.6301068722943723</v>
      </c>
      <c r="M21" s="8">
        <f t="shared" si="5"/>
        <v>1.4978965762733805</v>
      </c>
    </row>
    <row r="22" spans="1:13" x14ac:dyDescent="0.25">
      <c r="A22" s="1">
        <v>20</v>
      </c>
      <c r="B22" s="1">
        <v>177</v>
      </c>
      <c r="C22" s="13" t="s">
        <v>52</v>
      </c>
      <c r="D22" s="14" t="s">
        <v>53</v>
      </c>
      <c r="E22" s="16">
        <v>1912000000</v>
      </c>
      <c r="F22" s="16">
        <v>162000000</v>
      </c>
      <c r="G22" s="16">
        <v>502000000</v>
      </c>
      <c r="H22" s="16">
        <v>3209000000</v>
      </c>
      <c r="I22" s="16">
        <v>1868000000</v>
      </c>
      <c r="J22" s="16">
        <v>2325000000</v>
      </c>
      <c r="K22" s="8">
        <f t="shared" si="3"/>
        <v>0.59582424431287007</v>
      </c>
      <c r="L22" s="8">
        <f t="shared" si="4"/>
        <v>8.6723768736616705E-2</v>
      </c>
      <c r="M22" s="8">
        <f t="shared" si="5"/>
        <v>0.21591397849462365</v>
      </c>
    </row>
    <row r="23" spans="1:13" s="14" customFormat="1" ht="15.75" x14ac:dyDescent="0.25">
      <c r="A23" s="1">
        <v>21</v>
      </c>
      <c r="B23" s="1">
        <v>422</v>
      </c>
      <c r="C23" s="13" t="s">
        <v>44</v>
      </c>
      <c r="D23" s="6" t="s">
        <v>28</v>
      </c>
      <c r="E23" s="12">
        <v>1652031000</v>
      </c>
      <c r="F23" s="12">
        <v>7667000</v>
      </c>
      <c r="G23" s="11">
        <v>65799000</v>
      </c>
      <c r="H23" s="12">
        <v>1654429000</v>
      </c>
      <c r="I23" s="11">
        <v>12451000</v>
      </c>
      <c r="J23" s="11">
        <v>70202000</v>
      </c>
      <c r="K23" s="8">
        <f t="shared" si="3"/>
        <v>0.99855055732219389</v>
      </c>
      <c r="L23" s="8">
        <f t="shared" si="4"/>
        <v>0.61577383342703396</v>
      </c>
      <c r="M23" s="8">
        <f t="shared" si="5"/>
        <v>0.93728098914560842</v>
      </c>
    </row>
    <row r="25" spans="1:13" x14ac:dyDescent="0.25">
      <c r="E25" s="9"/>
      <c r="F25" s="9"/>
      <c r="G25" s="9"/>
      <c r="H25" s="9"/>
      <c r="I25" s="9"/>
      <c r="J25" s="9"/>
    </row>
    <row r="26" spans="1:13" ht="15.75" x14ac:dyDescent="0.25">
      <c r="D26" s="6"/>
    </row>
  </sheetData>
  <mergeCells count="7">
    <mergeCell ref="E1:G1"/>
    <mergeCell ref="H1:J1"/>
    <mergeCell ref="K1:M1"/>
    <mergeCell ref="A1:A2"/>
    <mergeCell ref="D1:D2"/>
    <mergeCell ref="B1:B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After Outlier</vt:lpstr>
      <vt:lpstr>Summary Data</vt:lpstr>
      <vt:lpstr>BPT</vt:lpstr>
      <vt:lpstr>TI</vt:lpstr>
      <vt:lpstr>TA</vt:lpstr>
      <vt:lpstr>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Annisa Nur Maghfirah Armadhana</dc:creator>
  <cp:lastModifiedBy>Annisa Nur Maghfirah Armadhana</cp:lastModifiedBy>
  <dcterms:created xsi:type="dcterms:W3CDTF">2025-04-29T14:07:32Z</dcterms:created>
  <dcterms:modified xsi:type="dcterms:W3CDTF">2025-08-23T10:17:13Z</dcterms:modified>
</cp:coreProperties>
</file>