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BB\1.2. MSP Penelitian\2025 PDTU Telor cumi\Data dan Artikel\"/>
    </mc:Choice>
  </mc:AlternateContent>
  <xr:revisionPtr revIDLastSave="0" documentId="13_ncr:1_{99E39DDA-688D-4B55-9728-B7240BD225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 Akhir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1" l="1"/>
  <c r="G10" i="11"/>
  <c r="F10" i="11"/>
  <c r="C22" i="11"/>
  <c r="F13" i="11"/>
  <c r="E14" i="11" l="1"/>
  <c r="D14" i="11"/>
  <c r="C21" i="11"/>
  <c r="G20" i="11" s="1"/>
  <c r="C14" i="11"/>
  <c r="C32" i="11"/>
  <c r="C31" i="11"/>
  <c r="H20" i="11" l="1"/>
  <c r="G12" i="11" l="1"/>
  <c r="F12" i="11"/>
  <c r="F11" i="11"/>
  <c r="G11" i="11"/>
  <c r="G14" i="11" l="1"/>
  <c r="F14" i="11"/>
  <c r="C17" i="11" s="1"/>
  <c r="G13" i="11"/>
  <c r="I15" i="11" l="1"/>
  <c r="K14" i="11" s="1"/>
  <c r="I14" i="11"/>
  <c r="D22" i="11" l="1"/>
  <c r="D20" i="11"/>
  <c r="E20" i="11" s="1"/>
  <c r="D21" i="11" l="1"/>
  <c r="E21" i="11" s="1"/>
  <c r="F20" i="11" l="1"/>
  <c r="J14" i="11"/>
</calcChain>
</file>

<file path=xl/sharedStrings.xml><?xml version="1.0" encoding="utf-8"?>
<sst xmlns="http://schemas.openxmlformats.org/spreadsheetml/2006/main" count="68" uniqueCount="56">
  <si>
    <t>No</t>
  </si>
  <si>
    <t>Keterangan</t>
  </si>
  <si>
    <t>Ulangan 1</t>
  </si>
  <si>
    <t>Ulangan 2</t>
  </si>
  <si>
    <t>Ulangan 3</t>
  </si>
  <si>
    <t xml:space="preserve">Total </t>
  </si>
  <si>
    <t>Rata2</t>
  </si>
  <si>
    <t xml:space="preserve"> </t>
  </si>
  <si>
    <t>Faktor Koreksi</t>
  </si>
  <si>
    <t>Tabel Anova</t>
  </si>
  <si>
    <t>Rancangan Acak Lengkap</t>
  </si>
  <si>
    <t>SK</t>
  </si>
  <si>
    <t>DB</t>
  </si>
  <si>
    <t>JK</t>
  </si>
  <si>
    <t>KT</t>
  </si>
  <si>
    <t>Fhit</t>
  </si>
  <si>
    <t>Ftab</t>
  </si>
  <si>
    <t>Ket</t>
  </si>
  <si>
    <t>Perlakuan</t>
  </si>
  <si>
    <t>Galat</t>
  </si>
  <si>
    <t>FK</t>
  </si>
  <si>
    <t>KK</t>
  </si>
  <si>
    <t>Kesimpulan: Fhit &lt; Ftab --&gt; Tidak berbeda nyata</t>
  </si>
  <si>
    <t>Fhit &gt; Ftab (0,05 &amp; 0,01)    ** --&gt; berbeda sangat nyata</t>
  </si>
  <si>
    <t>Fhit &gt; Ftab (0,05)    * --&gt; berbeda nyata</t>
  </si>
  <si>
    <t>--&gt; Uji lanjut Duncan</t>
  </si>
  <si>
    <t>Koefisien keragaman</t>
  </si>
  <si>
    <t>Sumber Keragaman</t>
  </si>
  <si>
    <t>Derajat Bebas</t>
  </si>
  <si>
    <t>Jumlah Kuadrat</t>
  </si>
  <si>
    <t>Kuadrat Tengah</t>
  </si>
  <si>
    <t>F hitung</t>
  </si>
  <si>
    <t>F tabel</t>
  </si>
  <si>
    <t>Galat = Jumlah Perlakuan (4) * ((Jumlah Ulangan (3) - 1)) = 8</t>
  </si>
  <si>
    <t>Total = (Jumlah Perlakuan (4) * Jumlah Ulangan (3)) - 1 = 11</t>
  </si>
  <si>
    <t>Uji lanjut BNT jika perlakuan &lt;3</t>
  </si>
  <si>
    <t>Uji lanjut BNJ atau Duncan jika perlakuan &gt;3</t>
  </si>
  <si>
    <t>Jumlah Perlakuan =</t>
  </si>
  <si>
    <t>Jumlah Ulangan =</t>
  </si>
  <si>
    <t>JKT</t>
  </si>
  <si>
    <t>BSN</t>
  </si>
  <si>
    <t>P0 =</t>
  </si>
  <si>
    <t>P1 =</t>
  </si>
  <si>
    <t>P2 =</t>
  </si>
  <si>
    <t>P3 =</t>
  </si>
  <si>
    <t>Sampel media 4 perlakuan</t>
  </si>
  <si>
    <t>BNJ Tabel</t>
  </si>
  <si>
    <t>Galat 8, perlakuan 4</t>
  </si>
  <si>
    <t>Substrat atraktor pipa paralon</t>
  </si>
  <si>
    <t>Substrat atraktor pipa besi 6"</t>
  </si>
  <si>
    <t>Substrat tali tambang dan jaring bekas</t>
  </si>
  <si>
    <t>Substrat alami (karang mati dan sargassum)</t>
  </si>
  <si>
    <t>Perlakuan 0 = SA</t>
  </si>
  <si>
    <t>Perlakuan 1 = ACP</t>
  </si>
  <si>
    <t>Perlakuan 2 = ACB</t>
  </si>
  <si>
    <t>Perlakuan 3 = TTJ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</si>
</sst>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-* #,##0.0_-;\-* #,##0.0_-;_-* &quot;-&quot;_-;_-@_-"/>
    <numFmt numFmtId="165" formatCode="_-* #,##0.00_-;\-* #,##0.00_-;_-* &quot;-&quot;_-;_-@_-"/>
    <numFmt numFmtId="171" formatCode="_-* #,##0_-;\-* #,##0_-;_-* &quot;-&quot;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1" fontId="0" fillId="0" borderId="0" xfId="1" applyFont="1" applyAlignment="1">
      <alignment horizontal="center"/>
    </xf>
    <xf numFmtId="0" fontId="0" fillId="0" borderId="0" xfId="0" quotePrefix="1" applyAlignment="1">
      <alignment horizontal="center"/>
    </xf>
    <xf numFmtId="0" fontId="3" fillId="0" borderId="0" xfId="0" applyFont="1" applyAlignment="1">
      <alignment horizontal="left"/>
    </xf>
    <xf numFmtId="164" fontId="0" fillId="0" borderId="0" xfId="1" quotePrefix="1" applyNumberFormat="1" applyFont="1" applyAlignment="1">
      <alignment horizontal="center"/>
    </xf>
    <xf numFmtId="164" fontId="0" fillId="0" borderId="0" xfId="0" applyNumberFormat="1"/>
    <xf numFmtId="164" fontId="0" fillId="0" borderId="0" xfId="0" quotePrefix="1" applyNumberFormat="1" applyAlignment="1">
      <alignment horizontal="center"/>
    </xf>
    <xf numFmtId="165" fontId="0" fillId="0" borderId="0" xfId="1" applyNumberFormat="1" applyFont="1" applyAlignment="1">
      <alignment horizontal="center"/>
    </xf>
    <xf numFmtId="0" fontId="0" fillId="0" borderId="0" xfId="0" quotePrefix="1"/>
    <xf numFmtId="9" fontId="0" fillId="0" borderId="0" xfId="2" applyFont="1" applyAlignment="1">
      <alignment horizontal="center"/>
    </xf>
    <xf numFmtId="0" fontId="0" fillId="0" borderId="0" xfId="0" quotePrefix="1" applyAlignment="1">
      <alignment horizontal="left"/>
    </xf>
    <xf numFmtId="41" fontId="0" fillId="0" borderId="0" xfId="1" applyFont="1" applyAlignment="1"/>
    <xf numFmtId="2" fontId="0" fillId="0" borderId="0" xfId="0" applyNumberFormat="1"/>
    <xf numFmtId="171" fontId="0" fillId="0" borderId="0" xfId="0" quotePrefix="1" applyNumberFormat="1" applyAlignment="1">
      <alignment horizontal="center"/>
    </xf>
    <xf numFmtId="43" fontId="0" fillId="0" borderId="0" xfId="0" quotePrefix="1" applyNumberFormat="1" applyAlignment="1">
      <alignment horizontal="center"/>
    </xf>
    <xf numFmtId="41" fontId="0" fillId="0" borderId="0" xfId="1" quotePrefix="1" applyFont="1" applyAlignment="1">
      <alignment horizontal="center"/>
    </xf>
    <xf numFmtId="41" fontId="0" fillId="0" borderId="0" xfId="0" applyNumberFormat="1"/>
    <xf numFmtId="41" fontId="0" fillId="0" borderId="0" xfId="0" quotePrefix="1" applyNumberFormat="1" applyAlignment="1">
      <alignment horizontal="center"/>
    </xf>
    <xf numFmtId="41" fontId="3" fillId="0" borderId="0" xfId="0" applyNumberFormat="1" applyFont="1"/>
    <xf numFmtId="41" fontId="3" fillId="0" borderId="0" xfId="1" applyFont="1" applyAlignment="1">
      <alignment horizontal="center"/>
    </xf>
    <xf numFmtId="171" fontId="0" fillId="0" borderId="0" xfId="0" applyNumberFormat="1"/>
    <xf numFmtId="0" fontId="0" fillId="0" borderId="1" xfId="0" applyBorder="1"/>
    <xf numFmtId="41" fontId="0" fillId="0" borderId="1" xfId="1" applyFont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0" fillId="0" borderId="2" xfId="0" applyBorder="1"/>
    <xf numFmtId="41" fontId="0" fillId="0" borderId="2" xfId="1" applyFont="1" applyBorder="1" applyAlignment="1">
      <alignment horizontal="center"/>
    </xf>
    <xf numFmtId="171" fontId="0" fillId="0" borderId="1" xfId="0" applyNumberFormat="1" applyBorder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A7B616-DC85-4C82-992E-04BF95764C5F}">
  <dimension ref="A1:Q32"/>
  <sheetViews>
    <sheetView tabSelected="1" zoomScale="110" zoomScaleNormal="110" workbookViewId="0"/>
  </sheetViews>
  <sheetFormatPr defaultRowHeight="15" x14ac:dyDescent="0.25"/>
  <cols>
    <col min="1" max="1" width="5.42578125" style="1" customWidth="1"/>
    <col min="2" max="2" width="17.85546875" customWidth="1"/>
    <col min="3" max="6" width="10.7109375" customWidth="1"/>
    <col min="7" max="7" width="10.7109375" style="3" customWidth="1"/>
    <col min="8" max="8" width="8.7109375" style="3" customWidth="1"/>
    <col min="9" max="11" width="12.42578125" style="3" customWidth="1"/>
    <col min="12" max="12" width="8.7109375" style="1" customWidth="1"/>
    <col min="13" max="13" width="10.140625" style="1" customWidth="1"/>
    <col min="14" max="17" width="8.7109375" style="1" customWidth="1"/>
  </cols>
  <sheetData>
    <row r="1" spans="1:17" x14ac:dyDescent="0.25">
      <c r="A1" s="5" t="s">
        <v>45</v>
      </c>
    </row>
    <row r="2" spans="1:17" x14ac:dyDescent="0.25">
      <c r="A2" s="2" t="s">
        <v>41</v>
      </c>
      <c r="B2" t="s">
        <v>51</v>
      </c>
    </row>
    <row r="3" spans="1:17" x14ac:dyDescent="0.25">
      <c r="A3" s="2" t="s">
        <v>42</v>
      </c>
      <c r="B3" t="s">
        <v>48</v>
      </c>
    </row>
    <row r="4" spans="1:17" x14ac:dyDescent="0.25">
      <c r="A4" s="2" t="s">
        <v>43</v>
      </c>
      <c r="B4" t="s">
        <v>49</v>
      </c>
    </row>
    <row r="5" spans="1:17" x14ac:dyDescent="0.25">
      <c r="A5" s="2" t="s">
        <v>44</v>
      </c>
      <c r="B5" t="s">
        <v>50</v>
      </c>
    </row>
    <row r="7" spans="1:17" x14ac:dyDescent="0.25">
      <c r="A7" s="5" t="s">
        <v>10</v>
      </c>
    </row>
    <row r="8" spans="1:17" x14ac:dyDescent="0.25">
      <c r="A8" s="1" t="s">
        <v>0</v>
      </c>
      <c r="B8" t="s">
        <v>1</v>
      </c>
    </row>
    <row r="9" spans="1:17" x14ac:dyDescent="0.25">
      <c r="C9" t="s">
        <v>2</v>
      </c>
      <c r="D9" t="s">
        <v>3</v>
      </c>
      <c r="E9" t="s">
        <v>4</v>
      </c>
      <c r="F9" t="s">
        <v>5</v>
      </c>
      <c r="G9" t="s">
        <v>6</v>
      </c>
      <c r="H9"/>
      <c r="I9"/>
      <c r="J9"/>
      <c r="K9"/>
      <c r="L9"/>
      <c r="M9"/>
      <c r="N9"/>
      <c r="O9"/>
      <c r="P9"/>
      <c r="Q9"/>
    </row>
    <row r="10" spans="1:17" x14ac:dyDescent="0.25">
      <c r="A10" s="1">
        <v>1</v>
      </c>
      <c r="B10" t="s">
        <v>52</v>
      </c>
      <c r="C10" s="17">
        <v>618</v>
      </c>
      <c r="D10" s="17">
        <v>661</v>
      </c>
      <c r="E10" s="17">
        <v>612</v>
      </c>
      <c r="F10" s="19">
        <f>SUM(C10:E10)</f>
        <v>1891</v>
      </c>
      <c r="G10" s="19">
        <f>AVERAGE(C10:E10)</f>
        <v>630.33333333333337</v>
      </c>
      <c r="H10"/>
      <c r="I10"/>
      <c r="J10"/>
      <c r="K10"/>
      <c r="L10"/>
      <c r="M10"/>
      <c r="N10"/>
      <c r="O10"/>
      <c r="P10"/>
      <c r="Q10"/>
    </row>
    <row r="11" spans="1:17" x14ac:dyDescent="0.25">
      <c r="A11" s="1">
        <v>2</v>
      </c>
      <c r="B11" t="s">
        <v>53</v>
      </c>
      <c r="C11" s="17">
        <v>220</v>
      </c>
      <c r="D11" s="17">
        <v>366</v>
      </c>
      <c r="E11" s="17">
        <v>198</v>
      </c>
      <c r="F11" s="19">
        <f>SUM(C11:E11)</f>
        <v>784</v>
      </c>
      <c r="G11" s="19">
        <f>AVERAGE(C11:E11)</f>
        <v>261.33333333333331</v>
      </c>
      <c r="H11" s="4"/>
      <c r="I11" s="4"/>
      <c r="J11" s="4"/>
      <c r="K11" s="4"/>
      <c r="L11" s="12" t="s">
        <v>37</v>
      </c>
      <c r="M11" s="4"/>
      <c r="N11" s="4">
        <v>4</v>
      </c>
      <c r="P11" s="4"/>
      <c r="Q11" s="4"/>
    </row>
    <row r="12" spans="1:17" x14ac:dyDescent="0.25">
      <c r="A12" s="1">
        <v>3</v>
      </c>
      <c r="B12" t="s">
        <v>54</v>
      </c>
      <c r="C12" s="17">
        <v>462</v>
      </c>
      <c r="D12" s="17">
        <v>627</v>
      </c>
      <c r="E12" s="17">
        <v>315</v>
      </c>
      <c r="F12" s="19">
        <f>SUM(C12:E12)</f>
        <v>1404</v>
      </c>
      <c r="G12" s="19">
        <f>AVERAGE(C12:E12)</f>
        <v>468</v>
      </c>
      <c r="H12" s="4"/>
      <c r="I12" s="4"/>
      <c r="J12" s="4"/>
      <c r="K12" s="4"/>
      <c r="L12" s="12" t="s">
        <v>38</v>
      </c>
      <c r="M12" s="4"/>
      <c r="N12" s="4">
        <v>3</v>
      </c>
      <c r="P12" s="4"/>
      <c r="Q12" s="4"/>
    </row>
    <row r="13" spans="1:17" x14ac:dyDescent="0.25">
      <c r="A13" s="1">
        <v>4</v>
      </c>
      <c r="B13" t="s">
        <v>55</v>
      </c>
      <c r="C13" s="17">
        <v>1168</v>
      </c>
      <c r="D13" s="17">
        <v>781</v>
      </c>
      <c r="E13" s="17">
        <v>915</v>
      </c>
      <c r="F13" s="19">
        <f>SUM(C13:E13)</f>
        <v>2864</v>
      </c>
      <c r="G13" s="19">
        <f>AVERAGE(C13:E13)</f>
        <v>954.66666666666663</v>
      </c>
      <c r="H13" s="4"/>
      <c r="I13" s="4" t="s">
        <v>20</v>
      </c>
      <c r="J13" s="4" t="s">
        <v>21</v>
      </c>
      <c r="K13" s="4" t="s">
        <v>39</v>
      </c>
      <c r="L13" s="12"/>
      <c r="M13" s="4"/>
      <c r="N13" s="4"/>
      <c r="O13" s="4"/>
      <c r="P13" s="4"/>
      <c r="Q13" s="4"/>
    </row>
    <row r="14" spans="1:17" x14ac:dyDescent="0.25">
      <c r="B14" t="s">
        <v>5</v>
      </c>
      <c r="C14" s="18">
        <f>SUM(C10:C13)</f>
        <v>2468</v>
      </c>
      <c r="D14" s="18">
        <f>SUM(D10:D13)</f>
        <v>2435</v>
      </c>
      <c r="E14" s="18">
        <f>SUM(E10:E13)</f>
        <v>2040</v>
      </c>
      <c r="F14" s="20">
        <f>SUM(F10:F13)</f>
        <v>6943</v>
      </c>
      <c r="G14" s="21">
        <f>AVERAGE(G10:G13)</f>
        <v>578.58333333333337</v>
      </c>
      <c r="I14" s="3">
        <f>SUMSQ(F14)/COUNT(C10:E13)</f>
        <v>4017104.0833333335</v>
      </c>
      <c r="J14" s="11">
        <f>SQRT(E21)/G14</f>
        <v>0.23194333332045255</v>
      </c>
      <c r="K14" s="16">
        <f>(SUMSQ(C10:E13)-I15)</f>
        <v>915052.91666666651</v>
      </c>
      <c r="L14" s="4" t="s">
        <v>20</v>
      </c>
      <c r="M14" s="12" t="s">
        <v>8</v>
      </c>
      <c r="N14" s="4"/>
      <c r="O14" s="4"/>
      <c r="P14" s="4"/>
      <c r="Q14" s="4"/>
    </row>
    <row r="15" spans="1:17" x14ac:dyDescent="0.25">
      <c r="C15" s="6"/>
      <c r="D15" s="6"/>
      <c r="E15" s="6"/>
      <c r="F15" s="8"/>
      <c r="G15" s="8"/>
      <c r="H15" s="4"/>
      <c r="I15" s="15">
        <f>(F14^2)/(4*3)</f>
        <v>4017104.0833333335</v>
      </c>
      <c r="J15" s="4"/>
      <c r="K15" s="4"/>
      <c r="L15" s="4"/>
      <c r="M15" s="12"/>
      <c r="N15" s="4"/>
      <c r="O15" s="4"/>
      <c r="P15" s="4"/>
      <c r="Q15" s="4"/>
    </row>
    <row r="16" spans="1:17" x14ac:dyDescent="0.25">
      <c r="C16" s="4" t="s">
        <v>20</v>
      </c>
      <c r="L16" s="1" t="s">
        <v>21</v>
      </c>
      <c r="M16" s="2" t="s">
        <v>26</v>
      </c>
    </row>
    <row r="17" spans="2:14" x14ac:dyDescent="0.25">
      <c r="C17" s="17">
        <f>SUMSQ(F14)/COUNT(C10:E13)</f>
        <v>4017104.0833333335</v>
      </c>
      <c r="F17" s="7"/>
      <c r="G17" s="3" t="s">
        <v>7</v>
      </c>
      <c r="L17" s="1" t="s">
        <v>11</v>
      </c>
      <c r="M17" s="2" t="s">
        <v>27</v>
      </c>
    </row>
    <row r="18" spans="2:14" x14ac:dyDescent="0.25">
      <c r="B18" s="26" t="s">
        <v>9</v>
      </c>
      <c r="C18" s="27"/>
      <c r="D18" s="27"/>
      <c r="E18" s="27"/>
      <c r="F18" s="28"/>
      <c r="G18" s="28" t="s">
        <v>16</v>
      </c>
      <c r="H18" s="28"/>
      <c r="I18" s="28"/>
      <c r="L18" s="1" t="s">
        <v>12</v>
      </c>
      <c r="M18" s="2" t="s">
        <v>28</v>
      </c>
    </row>
    <row r="19" spans="2:14" x14ac:dyDescent="0.25">
      <c r="B19" s="23" t="s">
        <v>11</v>
      </c>
      <c r="C19" s="23" t="s">
        <v>12</v>
      </c>
      <c r="D19" s="23" t="s">
        <v>13</v>
      </c>
      <c r="E19" s="23" t="s">
        <v>14</v>
      </c>
      <c r="F19" s="24" t="s">
        <v>15</v>
      </c>
      <c r="G19" s="25">
        <v>0.05</v>
      </c>
      <c r="H19" s="25">
        <v>0.01</v>
      </c>
      <c r="I19" s="24" t="s">
        <v>17</v>
      </c>
      <c r="L19" s="1" t="s">
        <v>13</v>
      </c>
      <c r="M19" s="2" t="s">
        <v>29</v>
      </c>
    </row>
    <row r="20" spans="2:14" x14ac:dyDescent="0.25">
      <c r="B20" t="s">
        <v>18</v>
      </c>
      <c r="C20">
        <f>N11-1</f>
        <v>3</v>
      </c>
      <c r="D20" s="22">
        <f>(SUMSQ(F10:F13)/N12)-I14</f>
        <v>770978.91666666651</v>
      </c>
      <c r="E20" s="22">
        <f>D20/C20</f>
        <v>256992.97222222216</v>
      </c>
      <c r="F20" s="14">
        <f>E20/E21</f>
        <v>14.27005412342114</v>
      </c>
      <c r="G20" s="9">
        <f>FINV(G19,C20,C21)</f>
        <v>4.0661805513511613</v>
      </c>
      <c r="H20" s="9">
        <f>FINV(H19,C20,C21)</f>
        <v>7.5909919475988543</v>
      </c>
      <c r="I20" s="3" t="s">
        <v>40</v>
      </c>
      <c r="L20" s="1" t="s">
        <v>14</v>
      </c>
      <c r="M20" s="2" t="s">
        <v>30</v>
      </c>
    </row>
    <row r="21" spans="2:14" x14ac:dyDescent="0.25">
      <c r="B21" t="s">
        <v>19</v>
      </c>
      <c r="C21">
        <f>C22-C20</f>
        <v>8</v>
      </c>
      <c r="D21" s="22">
        <f>D22-D20</f>
        <v>144074</v>
      </c>
      <c r="E21" s="22">
        <f>D21/C21</f>
        <v>18009.25</v>
      </c>
      <c r="G21" s="9"/>
      <c r="H21" s="9"/>
      <c r="L21" s="1" t="s">
        <v>15</v>
      </c>
      <c r="M21" s="2" t="s">
        <v>31</v>
      </c>
    </row>
    <row r="22" spans="2:14" x14ac:dyDescent="0.25">
      <c r="B22" s="23" t="s">
        <v>5</v>
      </c>
      <c r="C22" s="23">
        <f>(N11*N12)-1</f>
        <v>11</v>
      </c>
      <c r="D22" s="29">
        <f>SUMSQ(C10:E13)-I14</f>
        <v>915052.91666666651</v>
      </c>
      <c r="E22" s="29"/>
      <c r="F22" s="23"/>
      <c r="G22" s="24"/>
      <c r="H22" s="24"/>
      <c r="I22" s="24"/>
      <c r="L22" s="1" t="s">
        <v>16</v>
      </c>
      <c r="M22" s="2" t="s">
        <v>32</v>
      </c>
    </row>
    <row r="23" spans="2:14" x14ac:dyDescent="0.25">
      <c r="M23" s="2"/>
    </row>
    <row r="24" spans="2:14" x14ac:dyDescent="0.25">
      <c r="B24" t="s">
        <v>22</v>
      </c>
      <c r="M24" s="2"/>
    </row>
    <row r="25" spans="2:14" x14ac:dyDescent="0.25">
      <c r="B25" s="10" t="s">
        <v>24</v>
      </c>
      <c r="F25" s="10" t="s">
        <v>25</v>
      </c>
      <c r="I25" s="13" t="s">
        <v>35</v>
      </c>
      <c r="M25" s="2"/>
    </row>
    <row r="26" spans="2:14" x14ac:dyDescent="0.25">
      <c r="B26" s="10" t="s">
        <v>23</v>
      </c>
      <c r="F26" s="10" t="s">
        <v>25</v>
      </c>
      <c r="I26" s="13" t="s">
        <v>36</v>
      </c>
      <c r="M26" s="2"/>
    </row>
    <row r="27" spans="2:14" x14ac:dyDescent="0.25">
      <c r="I27" s="13"/>
    </row>
    <row r="28" spans="2:14" x14ac:dyDescent="0.25">
      <c r="B28" t="s">
        <v>33</v>
      </c>
      <c r="I28" s="13"/>
    </row>
    <row r="29" spans="2:14" x14ac:dyDescent="0.25">
      <c r="B29" t="s">
        <v>34</v>
      </c>
      <c r="I29" s="13"/>
      <c r="M29" s="1" t="s">
        <v>46</v>
      </c>
      <c r="N29" s="1" t="s">
        <v>47</v>
      </c>
    </row>
    <row r="30" spans="2:14" x14ac:dyDescent="0.25">
      <c r="I30" s="13"/>
    </row>
    <row r="31" spans="2:14" x14ac:dyDescent="0.25">
      <c r="C31">
        <f>N11*(N12-1)</f>
        <v>8</v>
      </c>
    </row>
    <row r="32" spans="2:14" x14ac:dyDescent="0.25">
      <c r="C32">
        <f>(N11*N12)-1</f>
        <v>11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Akhir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2023-12-31T00:54:22Z</dcterms:created>
  <dcterms:modified xsi:type="dcterms:W3CDTF">2026-01-20T07:16:50Z</dcterms:modified>
</cp:coreProperties>
</file>