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0730" windowHeight="11160" firstSheet="2" activeTab="2"/>
  </bookViews>
  <sheets>
    <sheet name="Negeri Swasta" sheetId="4" r:id="rId1"/>
    <sheet name="alokasi per tw" sheetId="5" r:id="rId2"/>
    <sheet name="SD" sheetId="3" r:id="rId3"/>
    <sheet name="SMP" sheetId="2" r:id="rId4"/>
    <sheet name="SMA" sheetId="1" r:id="rId5"/>
    <sheet name="QUINTIL SD" sheetId="8" r:id="rId6"/>
    <sheet name="QUINTIL SMP" sheetId="9" r:id="rId7"/>
    <sheet name="QUINTIL SMA" sheetId="10" r:id="rId8"/>
    <sheet name="ANALISIS BIA" sheetId="12" r:id="rId9"/>
    <sheet name="Sheet3" sheetId="15" r:id="rId10"/>
    <sheet name="Sheet1" sheetId="16" r:id="rId1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<sst xmlns="http://schemas.openxmlformats.org/spreadsheetml/2006/main" count="1132" uniqueCount="521">
  <si>
    <t>No.</t>
  </si>
  <si>
    <t>Nama Sekolah</t>
  </si>
  <si>
    <t>SMA NEGERI 01</t>
  </si>
  <si>
    <t>SMA NEGERI 02</t>
  </si>
  <si>
    <t>SMA NEGERI 03</t>
  </si>
  <si>
    <t>SMA NEGERI 04</t>
  </si>
  <si>
    <t>SMA NEGERI 05</t>
  </si>
  <si>
    <t>SMA NEGERI 06</t>
  </si>
  <si>
    <t>SMA NEGERI 07</t>
  </si>
  <si>
    <t>SMA NEGERI 08</t>
  </si>
  <si>
    <t>SMA NEGERI 09</t>
  </si>
  <si>
    <t>SMA NEGERI 10</t>
  </si>
  <si>
    <t>SMA NEGERI 11</t>
  </si>
  <si>
    <t>SMA NEGERI 12</t>
  </si>
  <si>
    <t>SMA NEGERI 13</t>
  </si>
  <si>
    <t>SMA NEGERI 14</t>
  </si>
  <si>
    <t>SMA NEGERI 15</t>
  </si>
  <si>
    <t>SMA NEGERI 16</t>
  </si>
  <si>
    <t>TRIWULAN 1</t>
  </si>
  <si>
    <t>TRIWULAN 2</t>
  </si>
  <si>
    <t>TRIWULAN 3</t>
  </si>
  <si>
    <t>TRIWULAN 4</t>
  </si>
  <si>
    <t>JML
SISWA</t>
  </si>
  <si>
    <t>JUMLAH
DANA</t>
  </si>
  <si>
    <t>SMP NEGERI 01</t>
  </si>
  <si>
    <t>SMP NEGERI 02</t>
  </si>
  <si>
    <t>SMP NEGERI 03</t>
  </si>
  <si>
    <t>SMP NEGERI 04</t>
  </si>
  <si>
    <t>SMP NEGERI 05</t>
  </si>
  <si>
    <t>SMP NEGERI 06</t>
  </si>
  <si>
    <t>SMP NEGERI 07</t>
  </si>
  <si>
    <t>SMP NEGERI 08</t>
  </si>
  <si>
    <t>SMP NEGERI 09</t>
  </si>
  <si>
    <t>SMP NEGERI 10</t>
  </si>
  <si>
    <t>SMP NEGERI 11</t>
  </si>
  <si>
    <t>SMP NEGERI 12</t>
  </si>
  <si>
    <t>SMP NEGERI 13</t>
  </si>
  <si>
    <t>SMP NEGERI 14</t>
  </si>
  <si>
    <t>SMP NEGERI 15</t>
  </si>
  <si>
    <t>SMP NEGERI 16</t>
  </si>
  <si>
    <t>SMP NEGERI 17</t>
  </si>
  <si>
    <t>SMP NEGERI 18</t>
  </si>
  <si>
    <t>SMP NEGERI 19</t>
  </si>
  <si>
    <t>SMP NEGERI 20 filial</t>
  </si>
  <si>
    <t>SMP NEGERI 20</t>
  </si>
  <si>
    <t>SMP NEGERI 21</t>
  </si>
  <si>
    <t>SMP NEGERI 22</t>
  </si>
  <si>
    <t>SMP NEGERI 23</t>
  </si>
  <si>
    <t>SMP NEGERI 24</t>
  </si>
  <si>
    <t>SMP NEGERI 25</t>
  </si>
  <si>
    <t>SMP NEGERI 26</t>
  </si>
  <si>
    <t>SMP NEGERI 27</t>
  </si>
  <si>
    <t>SMP NEGERI 28</t>
  </si>
  <si>
    <t>SMP NEGERI 29</t>
  </si>
  <si>
    <t>SMP NEGERI 30</t>
  </si>
  <si>
    <t>SMP NEGERI 31</t>
  </si>
  <si>
    <t>SMP NEGERI 32</t>
  </si>
  <si>
    <t>SMP NEGERI 33</t>
  </si>
  <si>
    <t>SMP NEGERI 34</t>
  </si>
  <si>
    <t>SMP NEGERI 35</t>
  </si>
  <si>
    <t>SMP NEGERI 36</t>
  </si>
  <si>
    <t>SMP NEGERI 37</t>
  </si>
  <si>
    <t>SMP NEGERI 38</t>
  </si>
  <si>
    <t>SMP NEGERI 39</t>
  </si>
  <si>
    <t>SMP NEGERI 40</t>
  </si>
  <si>
    <t>SMP NEGERI 41</t>
  </si>
  <si>
    <t>SMP NEGERI 42</t>
  </si>
  <si>
    <t>SMP NEGERI 43</t>
  </si>
  <si>
    <t>SMP NEGERI 44</t>
  </si>
  <si>
    <t>tw 1</t>
  </si>
  <si>
    <t>tw2</t>
  </si>
  <si>
    <t>tw 3</t>
  </si>
  <si>
    <t>tw4</t>
  </si>
  <si>
    <t xml:space="preserve">no </t>
  </si>
  <si>
    <t>TRIWULAN1</t>
  </si>
  <si>
    <t xml:space="preserve">TRIWULAN2 </t>
  </si>
  <si>
    <t>KECAMATAN BANYUMANIK</t>
  </si>
  <si>
    <t>SD NEGERI BANYUMANIK 01</t>
  </si>
  <si>
    <t>SD NEGERI PEDALANGAN 03</t>
  </si>
  <si>
    <t>SD NEGERI NGESREP 02</t>
  </si>
  <si>
    <t>SD NEGERI BANYUMANIK 03</t>
  </si>
  <si>
    <t>SD NEGERI TINJOMOYO 02</t>
  </si>
  <si>
    <t>SD NEGERI PUDAKPAYUNG 01</t>
  </si>
  <si>
    <t>SD NEGERI TINJOMOYO 01</t>
  </si>
  <si>
    <t>SD NEGERI BANYUMANIK 02</t>
  </si>
  <si>
    <t>SD NEGERI TINJOMOYO 03</t>
  </si>
  <si>
    <t>SD NEGERI BANYUMANIK 04</t>
  </si>
  <si>
    <t>SD NEGERI NGESREP 01</t>
  </si>
  <si>
    <t>SD NEGERI SUMURBOTO</t>
  </si>
  <si>
    <t>SD NEGERI PEDALANGAN 02</t>
  </si>
  <si>
    <t>SD NEGERI GEDAWANG 02</t>
  </si>
  <si>
    <t>SD NEGERI SRONDOL KULON 01</t>
  </si>
  <si>
    <t>SD NEGERI SRONDOL KULON 02</t>
  </si>
  <si>
    <t>SD NEGERI PUDAKPAYUNG 03</t>
  </si>
  <si>
    <t>SD NEGERI SRONDOL WETAN 05</t>
  </si>
  <si>
    <t>SD NEGERI PUDAKPAYUNG 02</t>
  </si>
  <si>
    <t>SD NEGERI GEDAWANG 01</t>
  </si>
  <si>
    <t>SD NEGERI PADANGSARI 02</t>
  </si>
  <si>
    <t>SD NEGERI PEDALANGAN 01</t>
  </si>
  <si>
    <t>SD NEGERI SRONDOL WETAN 02</t>
  </si>
  <si>
    <t>SD NEGERI SRONDOL WETAN 06</t>
  </si>
  <si>
    <t>SD NEGERI SRONDOL WETAN 01</t>
  </si>
  <si>
    <t>SD NEGERI SRONDOL WETAN 03</t>
  </si>
  <si>
    <t>SD NEGERI SRONDOL KULON 03</t>
  </si>
  <si>
    <t>SD NEGERI PADANGSARI 01</t>
  </si>
  <si>
    <t>SD NEGERI JABUNGAN</t>
  </si>
  <si>
    <t>SD NEGERI SRONDOL WETAN 04</t>
  </si>
  <si>
    <t>SD NEGERI NGESREP 03</t>
  </si>
  <si>
    <t>KECAMATAN CANDI</t>
  </si>
  <si>
    <t>SD NEGERI CANDI 04</t>
  </si>
  <si>
    <t>SD NEGERI CANDI 03</t>
  </si>
  <si>
    <t>SD NEGERI KALIWIRU</t>
  </si>
  <si>
    <t>SD NEGERI JOMBLANG 01</t>
  </si>
  <si>
    <t>SD NEGERI TEGALSARI 01</t>
  </si>
  <si>
    <t>SD NEGERI TEGALSARI 03</t>
  </si>
  <si>
    <t>SD NEGERI CANDI 01</t>
  </si>
  <si>
    <t>SD NEGERI JOMBLANG 05</t>
  </si>
  <si>
    <t>SD NEGERI WONOTINGAL 01</t>
  </si>
  <si>
    <t>SD NEGERI JATINGALEH 03</t>
  </si>
  <si>
    <t>SD NEGERI KARANGANYAR GUNUNG 01</t>
  </si>
  <si>
    <t>SD NEGERI KARANGANYAR GUNUNG 02</t>
  </si>
  <si>
    <t>SD NEGERI JOMBLANG 03</t>
  </si>
  <si>
    <t>SD NEGERI JOMBLANG 02</t>
  </si>
  <si>
    <t>SD NEGERI TEGALSARI 04</t>
  </si>
  <si>
    <t>SD NEGERI JOMBLANG 04</t>
  </si>
  <si>
    <t>SD NEGERI JATINGALEH 01</t>
  </si>
  <si>
    <t>KECAMATAN GAJAHMUNGKUR</t>
  </si>
  <si>
    <t xml:space="preserve">SD NEGERI BENDAN NGISOR </t>
  </si>
  <si>
    <t>SD NEGERI KARANGREJO 02</t>
  </si>
  <si>
    <t>SD NEGERI LEMPONGSARI</t>
  </si>
  <si>
    <t>SD NEGERI GAJAHMUNGKUR 02</t>
  </si>
  <si>
    <t>SD NEGERI PETOMPON 01</t>
  </si>
  <si>
    <t>SD NEGERI KARANGREJO 01</t>
  </si>
  <si>
    <t>SD NEGERI SAMPANGAN 02</t>
  </si>
  <si>
    <t>SD NEGERI SAMPANGAN 01</t>
  </si>
  <si>
    <t>SD NEGERI GAJAHMUNGKUR 01</t>
  </si>
  <si>
    <t>SD NEGERI PETOMPON 02</t>
  </si>
  <si>
    <t xml:space="preserve">SD NEGERI BENDUNGAN </t>
  </si>
  <si>
    <t>SD NEGERI GAJAHMUNGKUR 04</t>
  </si>
  <si>
    <t>SD NEGERI GAJAHMUNGKUR 03</t>
  </si>
  <si>
    <t>SD NEGERI PETOMPON 03</t>
  </si>
  <si>
    <t>KECAMATAN GAYAMSARI</t>
  </si>
  <si>
    <t>SD NEGERI TAMBAKREJO 01</t>
  </si>
  <si>
    <t>SD NEGERI PANDEAN LAMPER 02</t>
  </si>
  <si>
    <t xml:space="preserve">SD NEGERI TAMBAKREJO 03 </t>
  </si>
  <si>
    <t>SD NEGERI PANDEAN LAMPER 05</t>
  </si>
  <si>
    <t>SD NEGERI GAYAMSARI 01</t>
  </si>
  <si>
    <t>SD NEGERI GAYAMSARI 02</t>
  </si>
  <si>
    <t>SD NEGERI SAMBIREJO 01</t>
  </si>
  <si>
    <t>SD NEGERI SAMBIREJO 02</t>
  </si>
  <si>
    <t>SD NEGERI PANDEAN LAMPER 04</t>
  </si>
  <si>
    <t>SD NEGERI KALIGAWE</t>
  </si>
  <si>
    <t>SD NEGERI SAWAH BESAR 01</t>
  </si>
  <si>
    <t>SD NEGERI PANDEAN LAMPER 03</t>
  </si>
  <si>
    <t>SD NEGERI TAMBAKREJO 02</t>
  </si>
  <si>
    <t xml:space="preserve">SD NEGERI SIWALAN 01 </t>
  </si>
  <si>
    <t>SD NEGERI SAWAH BESAR 02</t>
  </si>
  <si>
    <t>SD NEGERI PANDEAN LAMPER 01</t>
  </si>
  <si>
    <t>KECAMATAN GENUK</t>
  </si>
  <si>
    <t>SD NEGERI BANGETAYU WETAN 01</t>
  </si>
  <si>
    <t>SD NEGERI BANGETAYU WETAN 02</t>
  </si>
  <si>
    <t>SD NEGERI TRIMULYO 02</t>
  </si>
  <si>
    <t>SD NEGERI GEBANGSARI 03</t>
  </si>
  <si>
    <t>SD NEGERI KARANGROTO 03</t>
  </si>
  <si>
    <t>SD NEGERI KARANGROTO 04</t>
  </si>
  <si>
    <t>SD NEGERI GENUKSARI 02</t>
  </si>
  <si>
    <t>SD NEGERI SEMBUNGHARJO 03</t>
  </si>
  <si>
    <t>SD NEGERI GEBANGSARI 01</t>
  </si>
  <si>
    <t>SD NEGERI TRIMULYO 01</t>
  </si>
  <si>
    <t>SD NEGERI GENUKSARI 01</t>
  </si>
  <si>
    <t>SD NEGERI GEBANGSARI 04</t>
  </si>
  <si>
    <t>SD NEGERI KARANGROTO 02</t>
  </si>
  <si>
    <t xml:space="preserve">SD NEGERI BANGETAYU KULON </t>
  </si>
  <si>
    <t>SD NEGERI SEMBUNGHARJO 01</t>
  </si>
  <si>
    <t>SD NEGERI KARANGROTO 01</t>
  </si>
  <si>
    <t>SD NEGERI MUKTIHARJO LOR</t>
  </si>
  <si>
    <t>KECAMATAN GUNUNGPATI</t>
  </si>
  <si>
    <t>SD NEGERI PLALANGAN 01</t>
  </si>
  <si>
    <t>SD NEGERI SUKOREJO 02</t>
  </si>
  <si>
    <t>SD NEGERI PAKINTELAN 02</t>
  </si>
  <si>
    <t>SD NEGERI PAKINTELAN 03</t>
  </si>
  <si>
    <t>SD NEGERI GUNUNGPATI 03</t>
  </si>
  <si>
    <t>SD NEGERI GUNUNGPATI 02</t>
  </si>
  <si>
    <t>SD NEGERI PLALANGAN 04</t>
  </si>
  <si>
    <t>SD NEGERI SADENG 02</t>
  </si>
  <si>
    <t>SD NEGERI SADENG 03</t>
  </si>
  <si>
    <t>SD NEGERI PATEMON 02</t>
  </si>
  <si>
    <t>SD NEGERI PLALANGAN 02</t>
  </si>
  <si>
    <t>SD NEGERI NGIJO 02</t>
  </si>
  <si>
    <t>SD NEGERI KANDRI 02</t>
  </si>
  <si>
    <t>SD NEGERI PLALANGAN 03</t>
  </si>
  <si>
    <t>SD NEGERI NONGKOSAWIT 01</t>
  </si>
  <si>
    <t>SD NEGERI SADENG 01</t>
  </si>
  <si>
    <t>SD NEGERI SEKARAN 01</t>
  </si>
  <si>
    <t>SD NEGERI SEKARAN 02</t>
  </si>
  <si>
    <t>SD NEGERI CEPOKO</t>
  </si>
  <si>
    <t>SD NEGERI GUNUNGPATI 01</t>
  </si>
  <si>
    <t>SD NEGERI KALISEGORO</t>
  </si>
  <si>
    <t>SD NEGERI PAKINTELAN 01</t>
  </si>
  <si>
    <t>SD NEGERI PONGANGAN</t>
  </si>
  <si>
    <t>SD NEGERI JATIREJO</t>
  </si>
  <si>
    <t>SD NEGERI NGIJO 01</t>
  </si>
  <si>
    <t>SD NEGERI SUKOREJO 03</t>
  </si>
  <si>
    <t>SD NEGERI SUMURREJO 02</t>
  </si>
  <si>
    <t>SD NEGERI MANGUNSARI 01</t>
  </si>
  <si>
    <t>SD NEGERI PATEMON 01</t>
  </si>
  <si>
    <t>SD NEGERI SUMURREJO 01</t>
  </si>
  <si>
    <t>SD NEGERI KANDRI 01</t>
  </si>
  <si>
    <t>SD NEGERI SUKOREJO 01</t>
  </si>
  <si>
    <t>SD NEGERI NONGKOSAWIT 02</t>
  </si>
  <si>
    <t>KECAMATAN MIJEN</t>
  </si>
  <si>
    <t>SD NEGERI PURWOSARI 01</t>
  </si>
  <si>
    <t>SD NEGERI JATIBARANG 02</t>
  </si>
  <si>
    <t>SD NEGERI JATISARI</t>
  </si>
  <si>
    <t>SD NEGERI PESANTREN</t>
  </si>
  <si>
    <t>SD NEGERI WONOLOPO 02</t>
  </si>
  <si>
    <t>SD NEGERI KARANGMALANG</t>
  </si>
  <si>
    <t>SD NEGERI JATIBARANG 03</t>
  </si>
  <si>
    <t>SD NEGERI KEDUNGPANE 01</t>
  </si>
  <si>
    <t>SD NEGERI TAMBANGAN 01</t>
  </si>
  <si>
    <t>SD NEGERI PURWOSARI 02</t>
  </si>
  <si>
    <t>SD NEGERI CANGKIRAN 02</t>
  </si>
  <si>
    <t>SD NEGERI NGADIRGO 02</t>
  </si>
  <si>
    <t>SD NEGERI KEDUNGPANE 02</t>
  </si>
  <si>
    <t>SD NEGERI TAMBANGAN 02</t>
  </si>
  <si>
    <t>SD NEGERI POLAMAN</t>
  </si>
  <si>
    <t>SD NEGERI NGADIRGO 01</t>
  </si>
  <si>
    <t>SD NEGERI JATIBARANG 01</t>
  </si>
  <si>
    <t>SD NEGERI NGADIRGO 03</t>
  </si>
  <si>
    <t>SD NEGERI WONOLOPO 01</t>
  </si>
  <si>
    <t>SD NEGERI WONOPLEMBON 02</t>
  </si>
  <si>
    <t>SD NEGERI WONOLOPO 03</t>
  </si>
  <si>
    <t>SD NEGERI BUBAKAN</t>
  </si>
  <si>
    <t>SD NEGERI WONOPLEMBON 01</t>
  </si>
  <si>
    <t>SD NEGERI CANGKIRAN 01</t>
  </si>
  <si>
    <t>KECAMATAN NGALIYAN</t>
  </si>
  <si>
    <t>SD NEGERI NGALIYAN 02</t>
  </si>
  <si>
    <t>SD NEGERI BRINGIN 01</t>
  </si>
  <si>
    <t>SD NEGERI WONOSARI 02</t>
  </si>
  <si>
    <t>SD NEGERI WATES 02</t>
  </si>
  <si>
    <t>SD NEGERI PURWOYOSO 06</t>
  </si>
  <si>
    <t>SD NEGERI WATES 01</t>
  </si>
  <si>
    <t>SD NEGERI NGALIYAN 01</t>
  </si>
  <si>
    <t>SD NEGERI PURWOYOSO 02</t>
  </si>
  <si>
    <t>SD NEGERI PODOREJO 03</t>
  </si>
  <si>
    <t>SD NEGERI WONOSARI 01</t>
  </si>
  <si>
    <t>SD NEGERI PODOREJO 02</t>
  </si>
  <si>
    <t>SD NEGERI PURWOYOSO 03</t>
  </si>
  <si>
    <t>SD NEGERI PURWOYOSO 01</t>
  </si>
  <si>
    <t>SD NEGERI TAMBAKAJI 01</t>
  </si>
  <si>
    <t>SD NEGERI PODOREJO 01</t>
  </si>
  <si>
    <t>SD NEGERI TAMBAKAJI 04</t>
  </si>
  <si>
    <t>SD NEGERI TAMBAKAJI 03</t>
  </si>
  <si>
    <t>SD NEGERI KALIPANCUR 02</t>
  </si>
  <si>
    <t>SD NEGERI NGALIYAN 03</t>
  </si>
  <si>
    <t>SD NEGERI PURWOYOSO 04</t>
  </si>
  <si>
    <t>SD NEGERI TAMBAKAJI 02</t>
  </si>
  <si>
    <t>SD NEGERI WONOSARI 03</t>
  </si>
  <si>
    <t>SD NEGERI TAMBAKAJI 05</t>
  </si>
  <si>
    <t>SD NEGERI NGALIYAN 05</t>
  </si>
  <si>
    <t>SD NEGERI NGALIYAN 04</t>
  </si>
  <si>
    <t>SD NEGERI KALIPANCUR 01</t>
  </si>
  <si>
    <t>SD NEGERI BRINGIN 02</t>
  </si>
  <si>
    <t>KECAMATAN PEDURUNGAN</t>
  </si>
  <si>
    <t>SD NEGERI TLOGOSARI KULON 04</t>
  </si>
  <si>
    <t>SD NEGERI TLOGOSARI KULON 01</t>
  </si>
  <si>
    <t>SD NEGERI KALICARI 01</t>
  </si>
  <si>
    <t>SD NEGERI PEDURUNGAN KIDUL 05</t>
  </si>
  <si>
    <t>SD NEGERI PEDURUNGAN KIDUL 03</t>
  </si>
  <si>
    <t>SD NEGERI PLAMONGANSARI 02</t>
  </si>
  <si>
    <t>SD NEGERI TLOGOSARI WETAN 01</t>
  </si>
  <si>
    <t>SD NEGERI PLAMONGANSARI 01</t>
  </si>
  <si>
    <t>SD NEGERI PEDURUNGAN LOR 01</t>
  </si>
  <si>
    <t>SD NEGERI TLOGOSARI KULON 03</t>
  </si>
  <si>
    <t>SD NEGERI PEDURUNGAN TENGAH 02</t>
  </si>
  <si>
    <t>SD NEGERI PEDURUNGAN TENGAH 01</t>
  </si>
  <si>
    <t>SD NEGERI TLOGOSARI KULON 06</t>
  </si>
  <si>
    <t>SD NEGERI MUKTIHARJO KIDUL 01</t>
  </si>
  <si>
    <t>SD NEGERI PEDURUNGAN LOR 02</t>
  </si>
  <si>
    <t>SD NEGERI KALICARI 02</t>
  </si>
  <si>
    <t>SD NEGERI GEMAH</t>
  </si>
  <si>
    <t>SD NEGERI MUKTIHARJO KIDUL 02</t>
  </si>
  <si>
    <t>SD NEGERI TLOGOSARI KULON 02</t>
  </si>
  <si>
    <t>SD NEGERI TLOGOSARI KULON 05</t>
  </si>
  <si>
    <t>SD NEGERI MUKTIHARJO KIDUL 03</t>
  </si>
  <si>
    <t>SD NEGERI PEDURUNGAN KIDUL 04</t>
  </si>
  <si>
    <t>SD NEGERI PENGGARON KIDUL</t>
  </si>
  <si>
    <t>SD NEGERI PEDURUNGAN KIDUL 01</t>
  </si>
  <si>
    <t>SD NEGERI PALEBON 03</t>
  </si>
  <si>
    <t>SD NEGERI PALEBON 01</t>
  </si>
  <si>
    <t>SD NEGERI PEDURUNGAN KIDUL 02</t>
  </si>
  <si>
    <t>SD NEGERI KALICARI 03</t>
  </si>
  <si>
    <t>SD NEGERI TLOGOMULYO</t>
  </si>
  <si>
    <t>SD NEGERI TLOGOSARI WETAN 02</t>
  </si>
  <si>
    <t>SD NEGERI MUKTIHARJO KIDUL 04</t>
  </si>
  <si>
    <t>SD NEGERI PALEBON 02</t>
  </si>
  <si>
    <t>KECAMATAN SEMARANG BARAT</t>
  </si>
  <si>
    <t>SD NEGERI BOJONG SALAMAN 02</t>
  </si>
  <si>
    <t>SD NEGERI BOJONG SALAMAN 01</t>
  </si>
  <si>
    <t>SD NEGERI NGEMPLAK SIMONGAN 02</t>
  </si>
  <si>
    <t>SD NEGERI KALIBANTENG KULON 01</t>
  </si>
  <si>
    <t>SD NEGERI KARANGAYU 01</t>
  </si>
  <si>
    <t>SD NEGERI KALIBANTENG KIDUL 01</t>
  </si>
  <si>
    <t>SD NEGERI MANYARAN 03</t>
  </si>
  <si>
    <t>SD NEGERI GISIKDRONO 02</t>
  </si>
  <si>
    <t>SD NEGERI KEMBANGARUM 01</t>
  </si>
  <si>
    <t>SD NEGERI KARANGAYU 02</t>
  </si>
  <si>
    <t>SD NEGERI KALIBANTENG KIDUL 02</t>
  </si>
  <si>
    <t>SD NEGERI TAWANG MAS 01</t>
  </si>
  <si>
    <t>SD NEGERI TAMBAKHARJO</t>
  </si>
  <si>
    <t xml:space="preserve">SD NEGERI SALAMAN MLOYO </t>
  </si>
  <si>
    <t>SD NEGERI GISIKDRONO 01</t>
  </si>
  <si>
    <t>SD NEGERI MANYARAN 02</t>
  </si>
  <si>
    <t>SD NEGERI TAWANGMAS 02</t>
  </si>
  <si>
    <t>SD NEGERI KARANGAYU 03</t>
  </si>
  <si>
    <t>SD NEGERI NGEMPLAK SIMONGAN 01</t>
  </si>
  <si>
    <t>SD NEGERI KALIBANTENG KIDUL 03</t>
  </si>
  <si>
    <t>SD NEGERI KRAPYAK</t>
  </si>
  <si>
    <t>SD NEGERI GISIKDRONO 03</t>
  </si>
  <si>
    <t>SD NEGERI KEMBANGARUM 03</t>
  </si>
  <si>
    <t>SD NEGERI MANYARAN 01</t>
  </si>
  <si>
    <t>SD NEGERI KEMBANG ARUM 02</t>
  </si>
  <si>
    <t>SD NEGERI KROBOKAN</t>
  </si>
  <si>
    <t>SD NEGERI KALIBANTENG KULON 02</t>
  </si>
  <si>
    <t>KECAMATAN SEMARANG SELATAN</t>
  </si>
  <si>
    <t>SD NEGERI BULUSTALAN</t>
  </si>
  <si>
    <t>SD NEGERI LAMPER KIDUL 01</t>
  </si>
  <si>
    <t>SD NEGERI PLEBURAN 01</t>
  </si>
  <si>
    <t>SD NEGERI PLEBURAN 02</t>
  </si>
  <si>
    <t>SD NEGERI PETERONGAN</t>
  </si>
  <si>
    <t>SD NEGERI BARUSARI 02</t>
  </si>
  <si>
    <t>SD NEGERI BARUSARI 01</t>
  </si>
  <si>
    <t>SD NEGERI LAMPER KIDUL 02</t>
  </si>
  <si>
    <t>SD NEGERI PLEBURAN 04</t>
  </si>
  <si>
    <t>SD NEGERI WONODRI</t>
  </si>
  <si>
    <t>SD NEGERI LAMPER TENGAH 01</t>
  </si>
  <si>
    <t>SD NEGERI LAMPER TENGAH 02</t>
  </si>
  <si>
    <t>SD NEGERI LAMPER LOR</t>
  </si>
  <si>
    <t>SD NEGERI Pleburan 03</t>
  </si>
  <si>
    <t>KECAMATAN SEMARANG TENGAH</t>
  </si>
  <si>
    <t>SD NEGERI SEKAYU</t>
  </si>
  <si>
    <t>SD NEGERI PENDRIKAN KIDUL 01</t>
  </si>
  <si>
    <t>SD NEGERI PENDRIKAN LOR 01</t>
  </si>
  <si>
    <t>SD NEGERI KEMBANGSARI 01</t>
  </si>
  <si>
    <t>SD NEGERI GABAHAN 01</t>
  </si>
  <si>
    <t>SD NEGERI KARANGKIDUL</t>
  </si>
  <si>
    <t>SD NEGERI PENDRIKAN LOR 03</t>
  </si>
  <si>
    <t>SD NEGERI KEMBANGSARI 02</t>
  </si>
  <si>
    <t>SD NEGERI PEKUNDEN</t>
  </si>
  <si>
    <t>SD NEGERI BANGUNHARJO 01</t>
  </si>
  <si>
    <t>SD NEGERI MIROTO 01</t>
  </si>
  <si>
    <t>SD NEGERI PENDRIKAN LOR 02</t>
  </si>
  <si>
    <t>SD NEGERI BRUMBUNGAN</t>
  </si>
  <si>
    <t>KECAMTAN SEMARANG TIMUR</t>
  </si>
  <si>
    <t>SD NEGERI MLATIHARJO 02</t>
  </si>
  <si>
    <t>SD NEGERI REJOSARI 03</t>
  </si>
  <si>
    <t>SD NEGERI REJOSARI 01</t>
  </si>
  <si>
    <t>SD NEGERI REJOSARI 02</t>
  </si>
  <si>
    <t>SD NEGERI SARIREJO</t>
  </si>
  <si>
    <t>SD NEGERI MLATIHARJO 01</t>
  </si>
  <si>
    <t>SD NEGERI KARANG TEMPEL</t>
  </si>
  <si>
    <t>SD NEGERI BUGANGAN 02</t>
  </si>
  <si>
    <t>SD NEGERI KEMIJEN 03</t>
  </si>
  <si>
    <t>SD NEGERI KEMIJEN 02</t>
  </si>
  <si>
    <t>SD NEGERI BUGANGAN 01</t>
  </si>
  <si>
    <t>SD NEGERI KEMIJEN 01</t>
  </si>
  <si>
    <t>SD NEGERI BUGANGAN 03</t>
  </si>
  <si>
    <t>SD NEGERI KEMIJEN 04</t>
  </si>
  <si>
    <t>KECAMATAN SEMARANG UTARA</t>
  </si>
  <si>
    <t xml:space="preserve">SD NEGERI PANGGUNG KIDUL </t>
  </si>
  <si>
    <t>SD NEGERI DADAPSARI</t>
  </si>
  <si>
    <t>SD NEGERI KUNINGAN 04</t>
  </si>
  <si>
    <t xml:space="preserve">SD NEGERI BULU LOR </t>
  </si>
  <si>
    <t>SD NEGERI KUNINGAN 02</t>
  </si>
  <si>
    <t>SD NEGERI BANDARHARJO 01</t>
  </si>
  <si>
    <t>SD NEGERI PANGGUNG LOR</t>
  </si>
  <si>
    <t>SD NEGERI BANDARHARJO 02</t>
  </si>
  <si>
    <t>SD NEGERI TANJUNG MAS</t>
  </si>
  <si>
    <t>SD NEGERI KUNINGAN 03</t>
  </si>
  <si>
    <t>SD NEGERI KUNINGAN 01</t>
  </si>
  <si>
    <t>KECAMTAN TEMBALANG</t>
  </si>
  <si>
    <t>SD NEGERI SENDANGMULYO 02</t>
  </si>
  <si>
    <t>SD NEGERI TANDANG 01</t>
  </si>
  <si>
    <t>SD NEGERI TANDANG 03</t>
  </si>
  <si>
    <t>SD NEGERI TANDANG 04</t>
  </si>
  <si>
    <t>SD NEGERI TANDANG 02</t>
  </si>
  <si>
    <t>SD NEGERI SENDANGMULYO 04</t>
  </si>
  <si>
    <t>SD NEGERI METESEH</t>
  </si>
  <si>
    <t>SD NEGERI BULUSAN</t>
  </si>
  <si>
    <t>SD NEGERI SENDANGGUWO 02</t>
  </si>
  <si>
    <t xml:space="preserve">SD NEGERI TEMBALANG </t>
  </si>
  <si>
    <t>SD NEGERI ROWOSARI 02</t>
  </si>
  <si>
    <t xml:space="preserve">SD NEGERI KRAMAS </t>
  </si>
  <si>
    <t xml:space="preserve">SD NEGERI KEDUNGMUNDU </t>
  </si>
  <si>
    <t>SD NEGERI SAMBIROTO 02</t>
  </si>
  <si>
    <t>SD NEGERI MANGUNHARJO</t>
  </si>
  <si>
    <t>SD NEGERI SAMBIROTO 01</t>
  </si>
  <si>
    <t>SD NEGERI SENDANGGUWO 01</t>
  </si>
  <si>
    <t>SD NEGERI SAMBIROTO 03</t>
  </si>
  <si>
    <t>SD NEGERI ROWOSARI 01</t>
  </si>
  <si>
    <t>SD NEGERI SENDANG MULYO 01</t>
  </si>
  <si>
    <t>SD NEGERI SENDANG MULYO 03</t>
  </si>
  <si>
    <t>KECAMATAN TUGU</t>
  </si>
  <si>
    <t>SD NEGERI KARANGANYAR 02</t>
  </si>
  <si>
    <t>SD NEGERI KARANGANYAR 01</t>
  </si>
  <si>
    <t>SD NEGERI RANDUGARUT</t>
  </si>
  <si>
    <t>SD NEGERI TUGUREJO 03</t>
  </si>
  <si>
    <t>SD NEGERI MANGKANG WETAN 01</t>
  </si>
  <si>
    <t>SD NEGERI MANGKANG KULON 03</t>
  </si>
  <si>
    <t>SD NEGERI MANGUNHARJO TUGU</t>
  </si>
  <si>
    <t>SD NEGERI MANGKANG WETAN 02</t>
  </si>
  <si>
    <t>SD NEGERI TUGUREJO 02</t>
  </si>
  <si>
    <t>SD NEGERI TUGUREJO 01</t>
  </si>
  <si>
    <t>SD NEGERI MANGKANG KULON 01</t>
  </si>
  <si>
    <t>SD NEGERI MANGKANG WETAN 03</t>
  </si>
  <si>
    <t>SD NEGERI MANGKANG KULON 02</t>
  </si>
  <si>
    <t>Total</t>
  </si>
  <si>
    <t>Swasta</t>
  </si>
  <si>
    <t>Pendidikan</t>
  </si>
  <si>
    <t>Negeri</t>
  </si>
  <si>
    <t>SD</t>
  </si>
  <si>
    <t>SMP</t>
  </si>
  <si>
    <t>SMA</t>
  </si>
  <si>
    <t>Total Dana</t>
  </si>
  <si>
    <t>Triwulan 1</t>
  </si>
  <si>
    <t>Triwulan 2</t>
  </si>
  <si>
    <t>Triwulan 3</t>
  </si>
  <si>
    <t>Triwulan 4</t>
  </si>
  <si>
    <t>Sekolah Dasar</t>
  </si>
  <si>
    <t>Sekolah Menengah Pertama</t>
  </si>
  <si>
    <t>Sekolah Menengah Atas</t>
  </si>
  <si>
    <t>TOTAL DANA</t>
  </si>
  <si>
    <t>Q1</t>
  </si>
  <si>
    <t>Q2</t>
  </si>
  <si>
    <t>Q3</t>
  </si>
  <si>
    <t>Q4</t>
  </si>
  <si>
    <t>Q5</t>
  </si>
  <si>
    <t>Penerimaan Dana</t>
  </si>
  <si>
    <t xml:space="preserve">Total </t>
  </si>
  <si>
    <t>quintile</t>
  </si>
  <si>
    <t>QUINTILE</t>
  </si>
  <si>
    <t>PENERIMAAN DANA</t>
  </si>
  <si>
    <t>NAMA SEKOLAH</t>
  </si>
  <si>
    <t>Benefit Incidence of Public Spending on Education, by Quintile and Level Kota Semarang (2018)</t>
  </si>
  <si>
    <t>Populasi (Quintile)</t>
  </si>
  <si>
    <t>Sekolah Dasar Negeri</t>
  </si>
  <si>
    <t>Sekolah Menengah Pertama Negeri</t>
  </si>
  <si>
    <t xml:space="preserve"> Sekolah Menengah Atas Negeri</t>
  </si>
  <si>
    <t>Manfaat Riil (%)</t>
  </si>
  <si>
    <t>Total Belanja (Rp)</t>
  </si>
  <si>
    <t>Kota Semarang</t>
  </si>
  <si>
    <t>Jumlah Murid</t>
  </si>
  <si>
    <t>Jumlah murid</t>
  </si>
  <si>
    <t>Persentase Murid</t>
  </si>
  <si>
    <t xml:space="preserve">Distribusi Manfaat Belanja Pendidikan Pada SD Negeri berdasarkan Penerimaan </t>
  </si>
  <si>
    <t>Persentase Manfaat Riil (%)</t>
  </si>
  <si>
    <t>Total Belanja Pendidikan (Rp)</t>
  </si>
  <si>
    <t>3.393/18.107*25.362.960.000</t>
  </si>
  <si>
    <t>3.163/18.107*25.362.960.000</t>
  </si>
  <si>
    <t>3.411/18.107*25.362.960.000</t>
  </si>
  <si>
    <t>3.853/18.107*25.362.960.000</t>
  </si>
  <si>
    <t>4.286/18.107*25.362.960.000</t>
  </si>
  <si>
    <t>4.753.147.434/25.362.960.000*100</t>
  </si>
  <si>
    <t>4.430.971.376/25.362.960.000*100</t>
  </si>
  <si>
    <t>4.778.361.213/25.362.960.000*100</t>
  </si>
  <si>
    <t>5.397.149.360/25.362.960.000*100</t>
  </si>
  <si>
    <t>6.003.330.617/25.362.960.000*100</t>
  </si>
  <si>
    <t xml:space="preserve">Distribusi Manfaat Belanja Pendidikan Pada SMP Negeri berdasarkan Penerimaan </t>
  </si>
  <si>
    <t>4.962/35.095*35.135.600.000</t>
  </si>
  <si>
    <t>7.108/35.095*35.135.600.000</t>
  </si>
  <si>
    <t>7.463/35.095*35.135.600.000</t>
  </si>
  <si>
    <t>7.592/35.095*35.135.600.000</t>
  </si>
  <si>
    <t>7.970/35.095*35.135.600.000</t>
  </si>
  <si>
    <t>4.967.775.727/35.135.600.000*100</t>
  </si>
  <si>
    <t>7.116.523.944/35.135.600.000*100</t>
  </si>
  <si>
    <t>7.471.436.580/35.135.600.000*100</t>
  </si>
  <si>
    <t>7.600.336.443/35.135.600.000*100</t>
  </si>
  <si>
    <t>7.979.527.305/35.135.600.000*100</t>
  </si>
  <si>
    <t>6.117.217.926/76821600000*100</t>
  </si>
  <si>
    <t>9.661.702.804/76821600000*100</t>
  </si>
  <si>
    <t>12.803.432.687/76821600000*100</t>
  </si>
  <si>
    <t>19.514.945.121/76821600000*100</t>
  </si>
  <si>
    <t>28.724.301.46376821600000*100</t>
  </si>
  <si>
    <t xml:space="preserve">Distribusi Manfaat Belanja Pendidikan Pada SMA Negeri berdasarkan Kelompok Penerimaan </t>
  </si>
  <si>
    <t>Komposisi Penduduk Usia Sekolah Berdasarkan Jenjang Pendidikan di Kota Semarang Tahun 2018</t>
  </si>
  <si>
    <t>SD (7-12 Tahun)</t>
  </si>
  <si>
    <t>SMP (13-15 Tahun)</t>
  </si>
  <si>
    <t>SMA (16-18 Tahun)</t>
  </si>
  <si>
    <t>Persentase</t>
  </si>
  <si>
    <t>Kelompok penerimaan</t>
  </si>
  <si>
    <t>Rata-Rata Pengeluaran</t>
  </si>
  <si>
    <t>Jumlah Pengeluaran</t>
  </si>
  <si>
    <t>Perhitungan Gini SMA berdasarkan Kelompok Penerimaan</t>
  </si>
  <si>
    <t>Populasi</t>
  </si>
  <si>
    <t>Persentase Populasi (%)</t>
  </si>
  <si>
    <t>Persentase Pengeluaran  (%)</t>
  </si>
  <si>
    <t>Persentase Kumulatif Pengeluaran (%)</t>
  </si>
  <si>
    <t>Perhitungan Gini SMP berdasarkan Kelompok Penerimaan</t>
  </si>
  <si>
    <t>Perhitungan Gini SD berdasarkan Kelompok Penerimaan</t>
  </si>
  <si>
    <t>Kelompok penerima</t>
  </si>
  <si>
    <t>Persentase Kumulatif Populasi (%)</t>
  </si>
  <si>
    <t>Distribusi Manfaat Belanja Pendidikan Menurut Kelompok Penerimaan</t>
  </si>
  <si>
    <t>Persentase Murid Usia 7-18 Tahun (%)</t>
  </si>
  <si>
    <t>7.617/95.656*76.821.600.000</t>
  </si>
  <si>
    <t>12.031/95.656*76.821.600.000</t>
  </si>
  <si>
    <t>15.943/95.656*76.821.600.000</t>
  </si>
  <si>
    <t>24.300/95.656*76.821.600.000</t>
  </si>
  <si>
    <t>35.767/95.656*76.821.600.000</t>
  </si>
  <si>
    <t>Total Belanja Pendidikan</t>
  </si>
  <si>
    <t>Persengtase Murid Usia Sekolah Tiap Kelompok Penerimaan berdasarkan jenjang Pendidikan Kota Semarang</t>
  </si>
  <si>
    <t>Kelompok Usia Sekolah</t>
  </si>
  <si>
    <t>Total (%)</t>
  </si>
  <si>
    <t>%populasi</t>
  </si>
  <si>
    <t>%income</t>
  </si>
  <si>
    <t>% cumm. Income</t>
  </si>
  <si>
    <t>populasi individu</t>
  </si>
  <si>
    <t>%cumm populasi</t>
  </si>
  <si>
    <t>total</t>
  </si>
  <si>
    <t>income</t>
  </si>
  <si>
    <t>%cumm income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</si>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</sst>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Rp&quot;#,##0;[Red]\-&quot;Rp&quot;#,##0"/>
    <numFmt numFmtId="42" formatCode="_-&quot;Rp&quot;* #,##0_-;\-&quot;Rp&quot;* #,##0_-;_-&quot;Rp&quot;* &quot;-&quot;_-;_-@_-"/>
    <numFmt numFmtId="41" formatCode="_-* #,##0_-;\-* #,##0_-;_-* &quot;-&quot;_-;_-@_-"/>
    <numFmt numFmtId="164" formatCode="_(* #,##0_);_(* \(#,##0\);_(* &quot;-&quot;_);_(@_)"/>
    <numFmt numFmtId="165" formatCode="0.0000"/>
    <numFmt numFmtId="166" formatCode="0.000"/>
    <numFmt numFmtId="167" formatCode="_-* #,##0.000_-;\-* #,##0.000_-;_-* &quot;-&quot;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0"/>
      <name val="Times New Roman"/>
      <family val="2"/>
    </font>
    <font>
      <b/>
      <sz val="10"/>
      <color theme="0" tint="-0.25"/>
      <name val="Times New Roman"/>
      <family val="2"/>
    </font>
    <font>
      <sz val="10"/>
      <color theme="0" tint="-0.25"/>
      <name val="Times New Roman"/>
      <family val="2"/>
    </font>
    <font>
      <sz val="11"/>
      <name val="Times New Roman"/>
      <family val="2"/>
    </font>
    <font>
      <sz val="9"/>
      <color theme="0" tint="-0.25"/>
      <name val="Times New Roman"/>
      <family val="2"/>
    </font>
    <font>
      <b/>
      <sz val="12"/>
      <color theme="0" tint="-0.05"/>
      <name val="Calibri"/>
      <family val="2"/>
    </font>
    <font>
      <b/>
      <sz val="9"/>
      <color theme="0" tint="-0.25"/>
      <name val="Calibri"/>
      <family val="2"/>
    </font>
    <font>
      <sz val="9"/>
      <color theme="0" tint="-0.25"/>
      <name val="+mn-cs"/>
      <family val="2"/>
    </font>
    <font>
      <sz val="9"/>
      <color theme="0" tint="-0.25"/>
      <name val="Calibri"/>
      <family val="2"/>
    </font>
    <font>
      <sz val="9"/>
      <color theme="1" tint="0.35"/>
      <name val="+mn-cs"/>
      <family val="2"/>
    </font>
    <font>
      <b/>
      <sz val="16"/>
      <color theme="1" tint="0.35"/>
      <name val="Calibri"/>
      <family val="2"/>
    </font>
    <font>
      <sz val="9"/>
      <color theme="1" tint="0.35"/>
      <name val="Calibri"/>
      <family val="2"/>
    </font>
    <font>
      <sz val="10"/>
      <color theme="1" tint="0.35"/>
      <name val="Calibri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140">
    <xf numFmtId="0" fontId="0" fillId="0" borderId="0" xfId="0"/>
    <xf numFmtId="0" fontId="3" fillId="2" borderId="1" xfId="20" applyFont="1" applyFill="1" applyBorder="1" applyAlignment="1">
      <alignment horizontal="center" vertical="center" wrapText="1"/>
      <protection/>
    </xf>
    <xf numFmtId="164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41" fontId="3" fillId="2" borderId="1" xfId="19" applyFont="1" applyFill="1" applyBorder="1" applyAlignment="1">
      <alignment horizontal="center" vertical="center"/>
    </xf>
    <xf numFmtId="41" fontId="3" fillId="2" borderId="1" xfId="19" applyFont="1" applyFill="1" applyBorder="1" applyAlignment="1">
      <alignment vertical="center"/>
    </xf>
    <xf numFmtId="164" fontId="4" fillId="0" borderId="2" xfId="21" applyFont="1" applyBorder="1" applyProtection="1">
      <protection hidden="1"/>
    </xf>
    <xf numFmtId="3" fontId="0" fillId="0" borderId="0" xfId="0" applyNumberFormat="1"/>
    <xf numFmtId="164" fontId="5" fillId="0" borderId="1" xfId="22" applyNumberFormat="1" applyFont="1" applyBorder="1" applyAlignment="1" applyProtection="1">
      <alignment vertical="center"/>
      <protection hidden="1"/>
    </xf>
    <xf numFmtId="1" fontId="4" fillId="0" borderId="2" xfId="21" applyNumberFormat="1" applyFont="1" applyBorder="1" applyAlignment="1" applyProtection="1">
      <alignment horizontal="left"/>
      <protection hidden="1"/>
    </xf>
    <xf numFmtId="0" fontId="0" fillId="0" borderId="1" xfId="0" applyBorder="1"/>
    <xf numFmtId="41" fontId="2" fillId="2" borderId="1" xfId="19" applyFont="1" applyFill="1" applyBorder="1" applyAlignment="1">
      <alignment vertical="center"/>
    </xf>
    <xf numFmtId="164" fontId="7" fillId="3" borderId="3" xfId="21" applyFont="1" applyFill="1" applyBorder="1" applyAlignment="1" applyProtection="1">
      <alignment horizontal="left" vertical="center"/>
      <protection hidden="1"/>
    </xf>
    <xf numFmtId="41" fontId="3" fillId="2" borderId="2" xfId="19" applyFont="1" applyFill="1" applyBorder="1" applyAlignment="1">
      <alignment horizontal="center" vertical="center"/>
    </xf>
    <xf numFmtId="164" fontId="6" fillId="0" borderId="0" xfId="0" applyNumberFormat="1" applyFont="1"/>
    <xf numFmtId="0" fontId="6" fillId="0" borderId="0" xfId="0" applyFont="1"/>
    <xf numFmtId="164" fontId="0" fillId="0" borderId="0" xfId="0" applyNumberFormat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6" fontId="8" fillId="0" borderId="7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2" fontId="0" fillId="0" borderId="1" xfId="17" applyFont="1" applyBorder="1" applyAlignment="1">
      <alignment/>
    </xf>
    <xf numFmtId="42" fontId="6" fillId="0" borderId="1" xfId="17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41" fontId="0" fillId="0" borderId="0" xfId="19" applyFont="1"/>
    <xf numFmtId="41" fontId="0" fillId="0" borderId="0" xfId="0" applyNumberFormat="1"/>
    <xf numFmtId="9" fontId="0" fillId="0" borderId="0" xfId="15" applyFont="1"/>
    <xf numFmtId="9" fontId="0" fillId="0" borderId="0" xfId="0" applyNumberFormat="1"/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0" applyFont="1" applyBorder="1"/>
    <xf numFmtId="164" fontId="3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/>
    <xf numFmtId="164" fontId="2" fillId="0" borderId="1" xfId="20" applyNumberFormat="1" applyFont="1" applyBorder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9" fontId="0" fillId="0" borderId="1" xfId="15" applyFont="1" applyBorder="1"/>
    <xf numFmtId="41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/>
    <xf numFmtId="9" fontId="0" fillId="0" borderId="1" xfId="15" applyFont="1" applyBorder="1" applyAlignment="1">
      <alignment horizontal="center"/>
    </xf>
    <xf numFmtId="41" fontId="0" fillId="0" borderId="1" xfId="19" applyFont="1" applyBorder="1" applyAlignment="1">
      <alignment horizontal="center"/>
    </xf>
    <xf numFmtId="41" fontId="0" fillId="0" borderId="0" xfId="15" applyNumberFormat="1" applyFont="1"/>
    <xf numFmtId="0" fontId="6" fillId="0" borderId="2" xfId="0" applyFont="1" applyFill="1" applyBorder="1"/>
    <xf numFmtId="41" fontId="0" fillId="0" borderId="1" xfId="15" applyNumberFormat="1" applyFont="1" applyBorder="1"/>
    <xf numFmtId="1" fontId="0" fillId="0" borderId="0" xfId="0" applyNumberFormat="1"/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 vertical="center"/>
    </xf>
    <xf numFmtId="9" fontId="0" fillId="0" borderId="1" xfId="15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9" fontId="6" fillId="0" borderId="1" xfId="15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9" fontId="0" fillId="0" borderId="0" xfId="15" applyFont="1" applyBorder="1" applyAlignment="1">
      <alignment horizontal="center" vertical="center"/>
    </xf>
    <xf numFmtId="9" fontId="6" fillId="0" borderId="0" xfId="15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6" fontId="0" fillId="0" borderId="1" xfId="15" applyNumberFormat="1" applyFont="1" applyBorder="1"/>
    <xf numFmtId="166" fontId="0" fillId="0" borderId="1" xfId="19" applyNumberFormat="1" applyFont="1" applyBorder="1"/>
    <xf numFmtId="9" fontId="0" fillId="0" borderId="1" xfId="0" applyNumberFormat="1" applyBorder="1" applyAlignment="1">
      <alignment horizontal="center" vertical="center"/>
    </xf>
    <xf numFmtId="41" fontId="0" fillId="0" borderId="1" xfId="19" applyFont="1" applyBorder="1" applyAlignment="1">
      <alignment horizontal="center" vertical="center"/>
    </xf>
    <xf numFmtId="41" fontId="0" fillId="0" borderId="1" xfId="19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" xfId="0" applyNumberFormat="1" applyBorder="1" applyAlignment="1">
      <alignment/>
    </xf>
    <xf numFmtId="41" fontId="0" fillId="0" borderId="1" xfId="15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vertical="center"/>
    </xf>
    <xf numFmtId="41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42" fontId="0" fillId="0" borderId="1" xfId="17" applyFont="1" applyBorder="1"/>
    <xf numFmtId="165" fontId="0" fillId="0" borderId="1" xfId="0" applyNumberFormat="1" applyBorder="1"/>
    <xf numFmtId="166" fontId="0" fillId="0" borderId="1" xfId="15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19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 vertical="center"/>
    </xf>
    <xf numFmtId="166" fontId="0" fillId="0" borderId="1" xfId="19" applyNumberFormat="1" applyFont="1" applyBorder="1" applyAlignment="1">
      <alignment horizontal="center" vertical="center"/>
    </xf>
    <xf numFmtId="167" fontId="0" fillId="0" borderId="1" xfId="19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2" fontId="0" fillId="0" borderId="0" xfId="0" applyNumberFormat="1"/>
    <xf numFmtId="10" fontId="0" fillId="0" borderId="1" xfId="15" applyNumberFormat="1" applyFont="1" applyBorder="1" applyAlignment="1">
      <alignment horizontal="center" vertical="center"/>
    </xf>
    <xf numFmtId="42" fontId="0" fillId="0" borderId="1" xfId="17" applyFont="1" applyBorder="1" applyAlignment="1">
      <alignment horizontal="center" vertical="center"/>
    </xf>
    <xf numFmtId="10" fontId="0" fillId="0" borderId="1" xfId="15" applyNumberFormat="1" applyFont="1" applyBorder="1"/>
    <xf numFmtId="10" fontId="0" fillId="0" borderId="1" xfId="15" applyNumberFormat="1" applyFont="1" applyBorder="1" applyAlignment="1">
      <alignment horizontal="center"/>
    </xf>
    <xf numFmtId="10" fontId="0" fillId="0" borderId="1" xfId="0" applyNumberForma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1" fontId="0" fillId="0" borderId="10" xfId="0" applyNumberFormat="1" applyFill="1" applyBorder="1" applyAlignment="1">
      <alignment horizontal="center" vertical="center" wrapText="1"/>
    </xf>
    <xf numFmtId="41" fontId="0" fillId="0" borderId="1" xfId="19" applyFont="1" applyBorder="1"/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1" fontId="0" fillId="0" borderId="1" xfId="19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9" fontId="0" fillId="0" borderId="1" xfId="15" applyFon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Comma [0] 12" xfId="21"/>
    <cellStyle name="Normal 2 2 10 2" xfId="22"/>
  </cellStyles>
  <dxfs count="6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5"/>
          <c:y val="0.049"/>
          <c:w val="0.5735"/>
          <c:h val="0.75875"/>
        </c:manualLayout>
      </c:layout>
      <c:scatterChart>
        <c:scatterStyle val="smoothMarker"/>
        <c:varyColors val="0"/>
        <c:ser>
          <c:idx val="0"/>
          <c:order val="0"/>
          <c:tx>
            <c:v>Garis Pemerataan</c:v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SD'!$D$341:$D$346</c:f>
              <c:numCache/>
            </c:numRef>
          </c:xVal>
          <c:yVal>
            <c:numRef>
              <c:f>'QUINTIL SD'!$D$341:$D$346</c:f>
              <c:numCache/>
            </c:numRef>
          </c:yVal>
          <c:smooth val="1"/>
        </c:ser>
        <c:ser>
          <c:idx val="1"/>
          <c:order val="1"/>
          <c:tx>
            <c:v>Kurva Lorenz</c:v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SD'!$D$341:$D$346</c:f>
              <c:numCache/>
            </c:numRef>
          </c:xVal>
          <c:yVal>
            <c:numRef>
              <c:f>'QUINTIL SD'!$G$341:$G$346</c:f>
              <c:numCache/>
            </c:numRef>
          </c:yVal>
          <c:smooth val="1"/>
        </c:ser>
        <c:axId val="4768733"/>
        <c:axId val="42918598"/>
      </c:scatterChart>
      <c:valAx>
        <c:axId val="476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persentase penerima pendapatan</a:t>
                </a:r>
              </a:p>
            </c:rich>
          </c:tx>
          <c:layout>
            <c:manualLayout>
              <c:xMode val="edge"/>
              <c:yMode val="edge"/>
              <c:x val="0.145"/>
              <c:y val="0.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918598"/>
        <c:crosses val="autoZero"/>
        <c:crossBetween val="midCat"/>
        <c:dispUnits/>
      </c:valAx>
      <c:valAx>
        <c:axId val="42918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Persentase Pendapatan</a:t>
                </a:r>
              </a:p>
            </c:rich>
          </c:tx>
          <c:layout>
            <c:manualLayout>
              <c:xMode val="edge"/>
              <c:yMode val="edge"/>
              <c:x val="0.03"/>
              <c:y val="0.2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68733"/>
        <c:crosses val="autoZero"/>
        <c:crossBetween val="midCat"/>
        <c:dispUnits/>
      </c:valAx>
      <c:spPr>
        <a:noFill/>
        <a:ln cmpd="dbl">
          <a:solidFill>
            <a:schemeClr val="tx1"/>
          </a:solidFill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"/>
          <c:y val="0.0505"/>
          <c:w val="0.575"/>
          <c:h val="0.75125"/>
        </c:manualLayout>
      </c:layout>
      <c:scatterChart>
        <c:scatterStyle val="smoothMarker"/>
        <c:varyColors val="0"/>
        <c:ser>
          <c:idx val="0"/>
          <c:order val="0"/>
          <c:tx>
            <c:v>Garis Pemerataan</c:v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SMP'!$D$61:$D$66</c:f>
              <c:numCache/>
            </c:numRef>
          </c:xVal>
          <c:yVal>
            <c:numRef>
              <c:f>'QUINTIL SMP'!$D$61:$D$66</c:f>
              <c:numCache/>
            </c:numRef>
          </c:yVal>
          <c:smooth val="1"/>
        </c:ser>
        <c:ser>
          <c:idx val="1"/>
          <c:order val="1"/>
          <c:tx>
            <c:v>Kurva Lorenz</c:v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SMP'!$D$61:$D$66</c:f>
              <c:numCache/>
            </c:numRef>
          </c:xVal>
          <c:yVal>
            <c:numRef>
              <c:f>'QUINTIL SMP'!$G$61:$G$66</c:f>
              <c:numCache/>
            </c:numRef>
          </c:yVal>
          <c:smooth val="1"/>
        </c:ser>
        <c:axId val="50723063"/>
        <c:axId val="53854384"/>
      </c:scatterChart>
      <c:valAx>
        <c:axId val="5072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persentase</a:t>
                </a: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penerima pendapatan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854384"/>
        <c:crosses val="autoZero"/>
        <c:crossBetween val="midCat"/>
        <c:dispUnits/>
      </c:valAx>
      <c:valAx>
        <c:axId val="5385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PERSENTASE</a:t>
                </a: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PENDAPATAN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7230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25"/>
          <c:y val="0.051"/>
          <c:w val="0.564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v>Garis Pemerataan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SMA'!$D$30:$D$35</c:f>
              <c:numCache/>
            </c:numRef>
          </c:xVal>
          <c:yVal>
            <c:numRef>
              <c:f>'QUINTIL SMA'!$D$30:$D$35</c:f>
              <c:numCache/>
            </c:numRef>
          </c:yVal>
          <c:smooth val="1"/>
        </c:ser>
        <c:ser>
          <c:idx val="1"/>
          <c:order val="1"/>
          <c:tx>
            <c:v>Kurva Lorenz</c:v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SMA'!$D$30:$D$35</c:f>
              <c:numCache/>
            </c:numRef>
          </c:xVal>
          <c:yVal>
            <c:numRef>
              <c:f>'QUINTIL SMA'!$G$30:$G$35</c:f>
              <c:numCache/>
            </c:numRef>
          </c:yVal>
          <c:smooth val="1"/>
        </c:ser>
        <c:axId val="14927409"/>
        <c:axId val="128954"/>
      </c:scatterChart>
      <c:valAx>
        <c:axId val="14927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PERSENTASE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PENERIMA PENDAPATAN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8954"/>
        <c:crosses val="autoZero"/>
        <c:crossBetween val="midCat"/>
        <c:dispUnits/>
        <c:majorUnit val="20"/>
      </c:valAx>
      <c:valAx>
        <c:axId val="12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PERSENTASE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PENDAPATAN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9274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Distribusi Manfaat Riil Sekolah Dasar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'ANALISIS BIA'!$B$41:$B$45</c:f>
              <c:strCache/>
            </c:strRef>
          </c:cat>
          <c:val>
            <c:numRef>
              <c:f>'ANALISIS BIA'!$I$41:$I$45</c:f>
              <c:numCache/>
            </c:numRef>
          </c:val>
          <c:shape val="box"/>
        </c:ser>
        <c:shape val="box"/>
        <c:axId val="1160587"/>
        <c:axId val="10445284"/>
      </c:bar3DChart>
      <c:catAx>
        <c:axId val="1160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445284"/>
        <c:crosses val="autoZero"/>
        <c:auto val="1"/>
        <c:lblOffset val="100"/>
        <c:noMultiLvlLbl val="0"/>
      </c:catAx>
      <c:valAx>
        <c:axId val="1044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Persentase</a:t>
                </a: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Manfaat</a:t>
                </a:r>
              </a:p>
            </c:rich>
          </c:tx>
          <c:layout>
            <c:manualLayout>
              <c:xMode val="edge"/>
              <c:yMode val="edge"/>
              <c:x val="0.03625"/>
              <c:y val="0.3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60587"/>
        <c:crosses val="autoZero"/>
        <c:crossBetween val="between"/>
        <c:dispUnits/>
      </c:valAx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75"/>
          <c:y val="0.139"/>
          <c:w val="0.70325"/>
          <c:h val="0.61025"/>
        </c:manualLayout>
      </c:layout>
      <c:scatterChart>
        <c:scatterStyle val="smoothMarker"/>
        <c:varyColors val="0"/>
        <c:ser>
          <c:idx val="0"/>
          <c:order val="0"/>
          <c:tx>
            <c:v>Equality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Sheet3!$G$6:$G$11</c:f>
              <c:numCache/>
            </c:numRef>
          </c:xVal>
          <c:yVal>
            <c:numRef>
              <c:f>Sheet3!$G$6:$G$11</c:f>
              <c:numCache/>
            </c:numRef>
          </c:yVal>
          <c:smooth val="1"/>
        </c:ser>
        <c:ser>
          <c:idx val="1"/>
          <c:order val="1"/>
          <c:tx>
            <c:v>Lorenz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Sheet3!$G$6:$G$11</c:f>
              <c:numCache/>
            </c:numRef>
          </c:xVal>
          <c:yVal>
            <c:numRef>
              <c:f>Sheet3!$I$6:$I$11</c:f>
              <c:numCache/>
            </c:numRef>
          </c:yVal>
          <c:smooth val="1"/>
        </c:ser>
        <c:axId val="26898693"/>
        <c:axId val="40761646"/>
      </c:scatterChart>
      <c:valAx>
        <c:axId val="2689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% Kumulatif Populasi  </a:t>
                </a:r>
              </a:p>
            </c:rich>
          </c:tx>
          <c:layout>
            <c:manualLayout>
              <c:xMode val="edge"/>
              <c:yMode val="edge"/>
              <c:x val="0.3935"/>
              <c:y val="0.8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761646"/>
        <c:crosses val="autoZero"/>
        <c:crossBetween val="midCat"/>
        <c:dispUnits/>
      </c:valAx>
      <c:valAx>
        <c:axId val="4076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% Kumulatif Pengeluaran </a:t>
                </a:r>
              </a:p>
            </c:rich>
          </c:tx>
          <c:layout>
            <c:manualLayout>
              <c:xMode val="edge"/>
              <c:yMode val="edge"/>
              <c:x val="0.053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8986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bg1">
                  <a:lumMod val="7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"/>
          <c:y val="0.15725"/>
          <c:w val="0.75075"/>
          <c:h val="0.57875"/>
        </c:manualLayout>
      </c:layout>
      <c:scatterChart>
        <c:scatterStyle val="smoothMarker"/>
        <c:varyColors val="0"/>
        <c:ser>
          <c:idx val="0"/>
          <c:order val="0"/>
          <c:tx>
            <c:v>Equality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Sheet3!$G$35:$G$40</c:f>
              <c:numCache/>
            </c:numRef>
          </c:xVal>
          <c:yVal>
            <c:numRef>
              <c:f>Sheet3!$G$35:$G$40</c:f>
              <c:numCache/>
            </c:numRef>
          </c:yVal>
          <c:smooth val="1"/>
        </c:ser>
        <c:ser>
          <c:idx val="1"/>
          <c:order val="1"/>
          <c:tx>
            <c:v>Lorenz Curve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Sheet3!$G$35:$G$40</c:f>
              <c:numCache/>
            </c:numRef>
          </c:xVal>
          <c:yVal>
            <c:numRef>
              <c:f>Sheet3!$I$35:$I$40</c:f>
              <c:numCache/>
            </c:numRef>
          </c:yVal>
          <c:smooth val="1"/>
        </c:ser>
        <c:axId val="31310495"/>
        <c:axId val="13359000"/>
      </c:scatterChart>
      <c:valAx>
        <c:axId val="3131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% Kumulatif Populasi</a:t>
                </a:r>
              </a:p>
            </c:rich>
          </c:tx>
          <c:layout>
            <c:manualLayout>
              <c:xMode val="edge"/>
              <c:yMode val="edge"/>
              <c:x val="0.405"/>
              <c:y val="0.8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359000"/>
        <c:crosses val="autoZero"/>
        <c:crossBetween val="midCat"/>
        <c:dispUnits/>
      </c:valAx>
      <c:valAx>
        <c:axId val="1335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% Kumulatif  Pengeluaran</a:t>
                </a:r>
              </a:p>
            </c:rich>
          </c:tx>
          <c:layout>
            <c:manualLayout>
              <c:xMode val="edge"/>
              <c:yMode val="edge"/>
              <c:x val="0.05375"/>
              <c:y val="0.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3104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bg1">
                  <a:lumMod val="7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5"/>
          <c:y val="0.1475"/>
          <c:w val="0.77625"/>
          <c:h val="0.60375"/>
        </c:manualLayout>
      </c:layout>
      <c:scatterChart>
        <c:scatterStyle val="smoothMarker"/>
        <c:varyColors val="0"/>
        <c:ser>
          <c:idx val="0"/>
          <c:order val="0"/>
          <c:tx>
            <c:v>Equality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Sheet3!$G$63:$G$68</c:f>
              <c:numCache/>
            </c:numRef>
          </c:xVal>
          <c:yVal>
            <c:numRef>
              <c:f>Sheet3!$G$63:$G$68</c:f>
              <c:numCache/>
            </c:numRef>
          </c:yVal>
          <c:smooth val="1"/>
        </c:ser>
        <c:ser>
          <c:idx val="1"/>
          <c:order val="1"/>
          <c:tx>
            <c:v>Lorenz Curve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Sheet3!$G$63:$G$68</c:f>
              <c:numCache/>
            </c:numRef>
          </c:xVal>
          <c:yVal>
            <c:numRef>
              <c:f>Sheet3!$I$63:$I$68</c:f>
              <c:numCache/>
            </c:numRef>
          </c:yVal>
          <c:smooth val="1"/>
        </c:ser>
        <c:axId val="53122137"/>
        <c:axId val="8337186"/>
      </c:scatterChart>
      <c:valAx>
        <c:axId val="53122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% Kumulatif Populasi</a:t>
                </a:r>
              </a:p>
            </c:rich>
          </c:tx>
          <c:layout>
            <c:manualLayout>
              <c:xMode val="edge"/>
              <c:yMode val="edge"/>
              <c:x val="0.43625"/>
              <c:y val="0.8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337186"/>
        <c:crosses val="autoZero"/>
        <c:crossBetween val="midCat"/>
        <c:dispUnits/>
      </c:valAx>
      <c:valAx>
        <c:axId val="8337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 % Kumulatif Pengeluaran</a:t>
                </a:r>
              </a:p>
            </c:rich>
          </c:tx>
          <c:layout>
            <c:manualLayout>
              <c:xMode val="edge"/>
              <c:yMode val="edge"/>
              <c:x val="0.04425"/>
              <c:y val="0.2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1221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7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>
      <a:solidFill>
        <a:schemeClr val="accent1"/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Benefit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 Incidence Analysis of Public Education 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Kota Semarang, 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226"/>
          <c:w val="0.59225"/>
          <c:h val="0.59725"/>
        </c:manualLayout>
      </c:layout>
      <c:scatterChart>
        <c:scatterStyle val="smoothMarker"/>
        <c:varyColors val="0"/>
        <c:ser>
          <c:idx val="0"/>
          <c:order val="0"/>
          <c:tx>
            <c:v>Equality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(Sheet3!$G$63:$G$68,Sheet3!$G$35:$G$40,Sheet3!$G$6:$G$11)</c:f>
              <c:numCache/>
            </c:numRef>
          </c:xVal>
          <c:yVal>
            <c:numRef>
              <c:f>(Sheet3!$G$63:$G$68,Sheet3!$G$35:$G$40,Sheet3!$G$6:$G$11)</c:f>
              <c:numCache/>
            </c:numRef>
          </c:yVal>
          <c:smooth val="1"/>
        </c:ser>
        <c:ser>
          <c:idx val="1"/>
          <c:order val="1"/>
          <c:tx>
            <c:v>Sekolah Dasar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Sheet3!$G$63:$G$68</c:f>
              <c:numCache/>
            </c:numRef>
          </c:xVal>
          <c:yVal>
            <c:numRef>
              <c:f>Sheet3!$I$63:$I$68</c:f>
              <c:numCache/>
            </c:numRef>
          </c:yVal>
          <c:smooth val="1"/>
        </c:ser>
        <c:ser>
          <c:idx val="2"/>
          <c:order val="2"/>
          <c:tx>
            <c:v>Sekolah Menengah Pertama</c:v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Sheet3!$G$35:$G$40</c:f>
              <c:numCache/>
            </c:numRef>
          </c:xVal>
          <c:yVal>
            <c:numRef>
              <c:f>Sheet3!$I$35:$I$40</c:f>
              <c:numCache/>
            </c:numRef>
          </c:yVal>
          <c:smooth val="1"/>
        </c:ser>
        <c:ser>
          <c:idx val="3"/>
          <c:order val="3"/>
          <c:tx>
            <c:v>Sekolah Menengah Atas</c:v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Sheet3!$G$6:$G$11</c:f>
              <c:numCache/>
            </c:numRef>
          </c:xVal>
          <c:yVal>
            <c:numRef>
              <c:f>Sheet3!$I$6:$I$11</c:f>
              <c:numCache/>
            </c:numRef>
          </c:yVal>
          <c:smooth val="1"/>
        </c:ser>
        <c:axId val="7925811"/>
        <c:axId val="4223436"/>
      </c:scatterChart>
      <c:valAx>
        <c:axId val="792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rPr>
                  <a:t>%</a:t>
                </a:r>
                <a:r>
                  <a:rPr lang="en-US" cap="all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rPr>
                  <a:t> kUMULATIF POPULASI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23436"/>
        <c:crosses val="autoZero"/>
        <c:crossBetween val="midCat"/>
        <c:dispUnits/>
      </c:valAx>
      <c:valAx>
        <c:axId val="422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rPr>
                  <a:t>%Kumulatif</a:t>
                </a:r>
                <a:r>
                  <a:rPr lang="en-US" cap="all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rPr>
                  <a:t> Pengeluaran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9258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69475"/>
          <c:y val="0.29575"/>
          <c:w val="0.29475"/>
          <c:h val="0.27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7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axId val="38010925"/>
        <c:axId val="6554006"/>
      </c:scatterChart>
      <c:valAx>
        <c:axId val="38010925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54006"/>
        <c:crosses val="autoZero"/>
        <c:crossBetween val="midCat"/>
        <c:dispUnits/>
      </c:valAx>
      <c:valAx>
        <c:axId val="65540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0109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348</xdr:row>
      <xdr:rowOff>28575</xdr:rowOff>
    </xdr:from>
    <xdr:to>
      <xdr:col>5</xdr:col>
      <xdr:colOff>400050</xdr:colOff>
      <xdr:row>363</xdr:row>
      <xdr:rowOff>76200</xdr:rowOff>
    </xdr:to>
    <xdr:graphicFrame macro="">
      <xdr:nvGraphicFramePr>
        <xdr:cNvPr id="2" name="Chart 1"/>
        <xdr:cNvGraphicFramePr/>
      </xdr:nvGraphicFramePr>
      <xdr:xfrm>
        <a:off x="2047875" y="66322575"/>
        <a:ext cx="46386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68</xdr:row>
      <xdr:rowOff>38100</xdr:rowOff>
    </xdr:from>
    <xdr:to>
      <xdr:col>6</xdr:col>
      <xdr:colOff>66675</xdr:colOff>
      <xdr:row>82</xdr:row>
      <xdr:rowOff>85725</xdr:rowOff>
    </xdr:to>
    <xdr:graphicFrame macro="">
      <xdr:nvGraphicFramePr>
        <xdr:cNvPr id="2" name="Chart 1"/>
        <xdr:cNvGraphicFramePr/>
      </xdr:nvGraphicFramePr>
      <xdr:xfrm>
        <a:off x="1276350" y="12992100"/>
        <a:ext cx="4562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37</xdr:row>
      <xdr:rowOff>85725</xdr:rowOff>
    </xdr:from>
    <xdr:to>
      <xdr:col>6</xdr:col>
      <xdr:colOff>428625</xdr:colOff>
      <xdr:row>51</xdr:row>
      <xdr:rowOff>161925</xdr:rowOff>
    </xdr:to>
    <xdr:graphicFrame macro="">
      <xdr:nvGraphicFramePr>
        <xdr:cNvPr id="2" name="Chart 1"/>
        <xdr:cNvGraphicFramePr/>
      </xdr:nvGraphicFramePr>
      <xdr:xfrm>
        <a:off x="1323975" y="7134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36</xdr:row>
      <xdr:rowOff>57150</xdr:rowOff>
    </xdr:from>
    <xdr:to>
      <xdr:col>18</xdr:col>
      <xdr:colOff>209550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8505825" y="7820025"/>
        <a:ext cx="51911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13</xdr:row>
      <xdr:rowOff>114300</xdr:rowOff>
    </xdr:from>
    <xdr:to>
      <xdr:col>10</xdr:col>
      <xdr:colOff>85725</xdr:colOff>
      <xdr:row>28</xdr:row>
      <xdr:rowOff>95250</xdr:rowOff>
    </xdr:to>
    <xdr:graphicFrame macro="">
      <xdr:nvGraphicFramePr>
        <xdr:cNvPr id="9" name="Chart 8"/>
        <xdr:cNvGraphicFramePr/>
      </xdr:nvGraphicFramePr>
      <xdr:xfrm>
        <a:off x="3857625" y="2971800"/>
        <a:ext cx="4400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42</xdr:row>
      <xdr:rowOff>66675</xdr:rowOff>
    </xdr:from>
    <xdr:to>
      <xdr:col>8</xdr:col>
      <xdr:colOff>762000</xdr:colOff>
      <xdr:row>56</xdr:row>
      <xdr:rowOff>114300</xdr:rowOff>
    </xdr:to>
    <xdr:graphicFrame macro="">
      <xdr:nvGraphicFramePr>
        <xdr:cNvPr id="10" name="Chart 9"/>
        <xdr:cNvGraphicFramePr/>
      </xdr:nvGraphicFramePr>
      <xdr:xfrm>
        <a:off x="3076575" y="9401175"/>
        <a:ext cx="44100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69</xdr:row>
      <xdr:rowOff>180975</xdr:rowOff>
    </xdr:from>
    <xdr:to>
      <xdr:col>8</xdr:col>
      <xdr:colOff>419100</xdr:colOff>
      <xdr:row>84</xdr:row>
      <xdr:rowOff>133350</xdr:rowOff>
    </xdr:to>
    <xdr:graphicFrame macro="">
      <xdr:nvGraphicFramePr>
        <xdr:cNvPr id="11" name="Chart 10"/>
        <xdr:cNvGraphicFramePr/>
      </xdr:nvGraphicFramePr>
      <xdr:xfrm>
        <a:off x="2352675" y="15230475"/>
        <a:ext cx="47910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219075</xdr:colOff>
      <xdr:row>89</xdr:row>
      <xdr:rowOff>161925</xdr:rowOff>
    </xdr:from>
    <xdr:to>
      <xdr:col>8</xdr:col>
      <xdr:colOff>838200</xdr:colOff>
      <xdr:row>106</xdr:row>
      <xdr:rowOff>76200</xdr:rowOff>
    </xdr:to>
    <xdr:graphicFrame macro="">
      <xdr:nvGraphicFramePr>
        <xdr:cNvPr id="4" name="Chart 3"/>
        <xdr:cNvGraphicFramePr/>
      </xdr:nvGraphicFramePr>
      <xdr:xfrm>
        <a:off x="1800225" y="19021425"/>
        <a:ext cx="57626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400050</xdr:colOff>
      <xdr:row>69</xdr:row>
      <xdr:rowOff>190500</xdr:rowOff>
    </xdr:from>
    <xdr:to>
      <xdr:col>14</xdr:col>
      <xdr:colOff>933450</xdr:colOff>
      <xdr:row>84</xdr:row>
      <xdr:rowOff>9525</xdr:rowOff>
    </xdr:to>
    <xdr:graphicFrame macro="">
      <xdr:nvGraphicFramePr>
        <xdr:cNvPr id="5" name="Chart 4"/>
        <xdr:cNvGraphicFramePr/>
      </xdr:nvGraphicFramePr>
      <xdr:xfrm>
        <a:off x="7962900" y="15240000"/>
        <a:ext cx="4572000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70521-2BAF-4A09-B3F5-B64ABFBE85E1}">
  <dimension ref="C5:F9"/>
  <sheetViews>
    <sheetView workbookViewId="0" topLeftCell="A5">
      <selection activeCell="H12" sqref="A1:XFD1048576"/>
    </sheetView>
  </sheetViews>
  <sheetFormatPr defaultColWidth="9.140625" defaultRowHeight="15"/>
  <cols>
    <col min="3" max="3" width="13.421875" style="0" customWidth="1"/>
    <col min="4" max="4" width="23.00390625" style="0" customWidth="1"/>
    <col min="5" max="5" width="20.28125" style="0" customWidth="1"/>
    <col min="6" max="6" width="21.8515625" style="0" customWidth="1"/>
  </cols>
  <sheetData>
    <row r="4" ht="15.75" thickBot="1"/>
    <row r="5" spans="3:6" ht="16.5" thickBot="1">
      <c r="C5" s="18" t="s">
        <v>418</v>
      </c>
      <c r="D5" s="19" t="s">
        <v>419</v>
      </c>
      <c r="E5" s="19" t="s">
        <v>417</v>
      </c>
      <c r="F5" s="19" t="s">
        <v>416</v>
      </c>
    </row>
    <row r="6" spans="3:6" ht="16.5" thickBot="1">
      <c r="C6" s="20" t="s">
        <v>420</v>
      </c>
      <c r="D6" s="21">
        <v>76821600000</v>
      </c>
      <c r="E6" s="21">
        <v>33175680000</v>
      </c>
      <c r="F6" s="21">
        <v>109997280000</v>
      </c>
    </row>
    <row r="7" spans="3:6" ht="16.5" thickBot="1">
      <c r="C7" s="20" t="s">
        <v>421</v>
      </c>
      <c r="D7" s="21">
        <v>35067000000</v>
      </c>
      <c r="E7" s="21">
        <v>28566000000</v>
      </c>
      <c r="F7" s="21">
        <v>63633000000</v>
      </c>
    </row>
    <row r="8" spans="3:6" ht="16.5" thickBot="1">
      <c r="C8" s="20" t="s">
        <v>422</v>
      </c>
      <c r="D8" s="21">
        <v>25362960000</v>
      </c>
      <c r="E8" s="21">
        <v>17094280000</v>
      </c>
      <c r="F8" s="21">
        <v>42457240000</v>
      </c>
    </row>
    <row r="9" spans="3:6" ht="16.5" thickBot="1">
      <c r="C9" s="22" t="s">
        <v>423</v>
      </c>
      <c r="D9" s="21">
        <f>SUM(D6:D8)</f>
        <v>137251560000</v>
      </c>
      <c r="E9" s="21">
        <f>SUM(E6:E8)</f>
        <v>78835960000</v>
      </c>
      <c r="F9" s="21">
        <f>SUM(F6:F8)</f>
        <v>216087520000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8A2D4-2530-427B-A666-12179B12FAAD}">
  <dimension ref="C3:R77"/>
  <sheetViews>
    <sheetView zoomScale="120" zoomScaleNormal="120" workbookViewId="0" topLeftCell="L35">
      <selection activeCell="R5" sqref="R5:R11"/>
    </sheetView>
  </sheetViews>
  <sheetFormatPr defaultColWidth="9.140625" defaultRowHeight="15"/>
  <cols>
    <col min="2" max="2" width="3.00390625" style="0" customWidth="1"/>
    <col min="3" max="3" width="11.57421875" style="0" customWidth="1"/>
    <col min="4" max="4" width="10.28125" style="0" customWidth="1"/>
    <col min="5" max="5" width="19.00390625" style="0" customWidth="1"/>
    <col min="6" max="6" width="23.00390625" style="0" customWidth="1"/>
    <col min="7" max="7" width="12.00390625" style="0" customWidth="1"/>
    <col min="8" max="8" width="12.8515625" style="0" customWidth="1"/>
    <col min="9" max="9" width="12.57421875" style="0" customWidth="1"/>
    <col min="11" max="11" width="16.28125" style="0" customWidth="1"/>
    <col min="12" max="12" width="12.28125" style="0" customWidth="1"/>
    <col min="13" max="13" width="11.7109375" style="0" customWidth="1"/>
    <col min="14" max="14" width="11.140625" style="0" customWidth="1"/>
    <col min="15" max="15" width="24.28125" style="0" customWidth="1"/>
    <col min="16" max="16" width="22.57421875" style="0" customWidth="1"/>
    <col min="17" max="17" width="15.28125" style="0" customWidth="1"/>
    <col min="18" max="18" width="14.00390625" style="0" customWidth="1"/>
  </cols>
  <sheetData>
    <row r="3" spans="3:13" ht="15">
      <c r="C3" t="s">
        <v>492</v>
      </c>
      <c r="M3" t="s">
        <v>501</v>
      </c>
    </row>
    <row r="4" ht="15">
      <c r="C4" s="16"/>
    </row>
    <row r="5" spans="3:18" ht="45" customHeight="1">
      <c r="C5" s="45" t="s">
        <v>489</v>
      </c>
      <c r="D5" s="45" t="s">
        <v>493</v>
      </c>
      <c r="E5" s="45" t="s">
        <v>490</v>
      </c>
      <c r="F5" s="45" t="s">
        <v>491</v>
      </c>
      <c r="G5" s="68" t="s">
        <v>494</v>
      </c>
      <c r="H5" s="45" t="s">
        <v>495</v>
      </c>
      <c r="I5" s="45" t="s">
        <v>496</v>
      </c>
      <c r="M5" s="62" t="s">
        <v>489</v>
      </c>
      <c r="N5" s="62" t="s">
        <v>493</v>
      </c>
      <c r="O5" s="62" t="s">
        <v>491</v>
      </c>
      <c r="P5" s="62" t="s">
        <v>508</v>
      </c>
      <c r="Q5" s="84" t="s">
        <v>455</v>
      </c>
      <c r="R5" s="84" t="s">
        <v>502</v>
      </c>
    </row>
    <row r="6" spans="3:18" ht="15">
      <c r="C6" s="69">
        <v>0</v>
      </c>
      <c r="D6" s="69">
        <v>0</v>
      </c>
      <c r="E6" s="69">
        <v>0</v>
      </c>
      <c r="F6" s="69">
        <v>0</v>
      </c>
      <c r="G6" s="70">
        <v>0</v>
      </c>
      <c r="H6" s="69">
        <v>0</v>
      </c>
      <c r="I6" s="69">
        <v>0</v>
      </c>
      <c r="M6" s="42" t="s">
        <v>432</v>
      </c>
      <c r="N6" s="54">
        <f aca="true" t="shared" si="0" ref="N6:N11">SUM(D7,D36,D64)</f>
        <v>15972.25</v>
      </c>
      <c r="O6" s="85">
        <f aca="true" t="shared" si="1" ref="O6:O11">SUM(F7,F36,F64)</f>
        <v>7411274389318.182</v>
      </c>
      <c r="P6" s="85">
        <f>N6/N11*O6</f>
        <v>795221788386.7949</v>
      </c>
      <c r="Q6" s="98">
        <f>P6/P11</f>
        <v>0.03901568167054464</v>
      </c>
      <c r="R6" s="98">
        <f>O6/O11</f>
        <v>0.08575453004414171</v>
      </c>
    </row>
    <row r="7" spans="3:18" ht="15">
      <c r="C7" s="42" t="s">
        <v>432</v>
      </c>
      <c r="D7" s="54">
        <v>3393.25</v>
      </c>
      <c r="E7" s="85">
        <v>1186150000</v>
      </c>
      <c r="F7" s="85">
        <f>E7*D7</f>
        <v>4024903487500</v>
      </c>
      <c r="G7" s="72">
        <f>D7/D11*100</f>
        <v>79.1751735402205</v>
      </c>
      <c r="H7" s="86">
        <f>F7/F12</f>
        <v>0.13572324854598683</v>
      </c>
      <c r="I7" s="72">
        <f>H7*100</f>
        <v>13.572324854598683</v>
      </c>
      <c r="M7" s="42" t="s">
        <v>433</v>
      </c>
      <c r="N7" s="54">
        <f t="shared" si="0"/>
        <v>22302</v>
      </c>
      <c r="O7" s="85">
        <f t="shared" si="1"/>
        <v>12193167360068.377</v>
      </c>
      <c r="P7" s="85">
        <f>N7/N11*O7</f>
        <v>1826794205627.8315</v>
      </c>
      <c r="Q7" s="98">
        <f>P7/P11</f>
        <v>0.08962734955861588</v>
      </c>
      <c r="R7" s="98">
        <f>O7/O11</f>
        <v>0.14108495810373392</v>
      </c>
    </row>
    <row r="8" spans="3:18" ht="15">
      <c r="C8" s="42" t="s">
        <v>433</v>
      </c>
      <c r="D8" s="54">
        <v>3163.25</v>
      </c>
      <c r="E8" s="85">
        <v>1475600000</v>
      </c>
      <c r="F8" s="85">
        <f>E8*D8</f>
        <v>4667691700000</v>
      </c>
      <c r="G8" s="72">
        <f>D8/D11*100</f>
        <v>73.80855159540337</v>
      </c>
      <c r="H8" s="86">
        <f>F7:F8/F12</f>
        <v>0.15739862650188324</v>
      </c>
      <c r="I8" s="72">
        <f>SUM(H7:H8)*100</f>
        <v>29.31218750478701</v>
      </c>
      <c r="M8" s="42" t="s">
        <v>434</v>
      </c>
      <c r="N8" s="54">
        <f t="shared" si="0"/>
        <v>26816.5</v>
      </c>
      <c r="O8" s="85">
        <f t="shared" si="1"/>
        <v>14711904203504.273</v>
      </c>
      <c r="P8" s="85">
        <f>N8/N11*O8</f>
        <v>2650331888371.579</v>
      </c>
      <c r="Q8" s="98">
        <f>P8/P11</f>
        <v>0.1300322838082288</v>
      </c>
      <c r="R8" s="98">
        <f>O8/O11</f>
        <v>0.1702288115043069</v>
      </c>
    </row>
    <row r="9" spans="3:18" ht="15">
      <c r="C9" s="42" t="s">
        <v>434</v>
      </c>
      <c r="D9" s="54">
        <v>3411.25</v>
      </c>
      <c r="E9" s="85">
        <v>1587040000</v>
      </c>
      <c r="F9" s="85">
        <f>E9*D9</f>
        <v>5413790200000</v>
      </c>
      <c r="G9" s="72">
        <f>D9/D11*100</f>
        <v>79.59517004024967</v>
      </c>
      <c r="H9" s="86">
        <f>F7:F9/F12</f>
        <v>0.1825577172651218</v>
      </c>
      <c r="I9" s="72">
        <f>SUM(H7:H9)*100</f>
        <v>47.567959231299184</v>
      </c>
      <c r="M9" s="42" t="s">
        <v>435</v>
      </c>
      <c r="N9" s="54">
        <f t="shared" si="0"/>
        <v>35744</v>
      </c>
      <c r="O9" s="85">
        <f t="shared" si="1"/>
        <v>20618210291487.18</v>
      </c>
      <c r="P9" s="85">
        <f>N9/N11*O9</f>
        <v>4950891346817.714</v>
      </c>
      <c r="Q9" s="98">
        <f>P9/P11</f>
        <v>0.2429038082127347</v>
      </c>
      <c r="R9" s="98">
        <f>O9/O11</f>
        <v>0.23856962258017686</v>
      </c>
    </row>
    <row r="10" spans="3:18" ht="15">
      <c r="C10" s="42" t="s">
        <v>435</v>
      </c>
      <c r="D10" s="54">
        <v>3853</v>
      </c>
      <c r="E10" s="85">
        <v>1803573333.3333333</v>
      </c>
      <c r="F10" s="85">
        <f>E10*D10</f>
        <v>6949168053333.333</v>
      </c>
      <c r="G10" s="72">
        <f>D10/D11*100</f>
        <v>89.90258414513212</v>
      </c>
      <c r="H10" s="86">
        <f>F7:F10/F12</f>
        <v>0.2343319947470893</v>
      </c>
      <c r="I10" s="72">
        <f>SUM(H7:H10)*100</f>
        <v>71.00115870600811</v>
      </c>
      <c r="M10" s="42" t="s">
        <v>436</v>
      </c>
      <c r="N10" s="54">
        <f t="shared" si="0"/>
        <v>48022.75</v>
      </c>
      <c r="O10" s="85">
        <f t="shared" si="1"/>
        <v>31489733941846.152</v>
      </c>
      <c r="P10" s="85">
        <f>N10/N11*O10</f>
        <v>10158867511921.08</v>
      </c>
      <c r="Q10" s="98">
        <f>P10/P11</f>
        <v>0.498420876749876</v>
      </c>
      <c r="R10" s="98">
        <f>O10/O11</f>
        <v>0.3643620777676407</v>
      </c>
    </row>
    <row r="11" spans="3:18" ht="15">
      <c r="C11" s="42" t="s">
        <v>436</v>
      </c>
      <c r="D11" s="54">
        <v>4285.75</v>
      </c>
      <c r="E11" s="85">
        <v>2006573333.3333333</v>
      </c>
      <c r="F11" s="85">
        <f>E11*D11</f>
        <v>8599671663333.333</v>
      </c>
      <c r="G11" s="73">
        <f>D11/D11*100</f>
        <v>100</v>
      </c>
      <c r="H11" s="86">
        <f>F7:F11/F12</f>
        <v>0.28998841293991895</v>
      </c>
      <c r="I11" s="73">
        <f>SUM(H7:H11)*100</f>
        <v>100</v>
      </c>
      <c r="M11" s="71" t="s">
        <v>416</v>
      </c>
      <c r="N11" s="54">
        <f t="shared" si="0"/>
        <v>148857.5</v>
      </c>
      <c r="O11" s="85">
        <f t="shared" si="1"/>
        <v>86424290186224.16</v>
      </c>
      <c r="P11" s="85">
        <f>SUM(P6:P10)</f>
        <v>20382106741125</v>
      </c>
      <c r="Q11" s="98">
        <f>SUM(Q6:Q10)</f>
        <v>1</v>
      </c>
      <c r="R11" s="98">
        <f>SUM(R6:R10)</f>
        <v>1</v>
      </c>
    </row>
    <row r="12" spans="3:9" ht="15">
      <c r="C12" s="71" t="s">
        <v>416</v>
      </c>
      <c r="D12" s="41">
        <f>SUM(D7:D11)</f>
        <v>18106.5</v>
      </c>
      <c r="E12" s="85">
        <f>SUM(E7:E11)</f>
        <v>8058936666.666666</v>
      </c>
      <c r="F12" s="85">
        <f>SUM(F7:F11)</f>
        <v>29655225104166.664</v>
      </c>
      <c r="G12" s="40"/>
      <c r="H12" s="11"/>
      <c r="I12" s="11"/>
    </row>
    <row r="14" ht="15">
      <c r="Q14" s="94"/>
    </row>
    <row r="15" ht="15">
      <c r="M15" t="s">
        <v>509</v>
      </c>
    </row>
    <row r="16" spans="3:5" ht="15">
      <c r="C16" s="139" t="s">
        <v>484</v>
      </c>
      <c r="D16" s="139"/>
      <c r="E16" s="139"/>
    </row>
    <row r="17" spans="3:17" ht="30" customHeight="1">
      <c r="C17" s="16"/>
      <c r="M17" s="137" t="s">
        <v>489</v>
      </c>
      <c r="N17" s="109" t="s">
        <v>510</v>
      </c>
      <c r="O17" s="109"/>
      <c r="P17" s="109"/>
      <c r="Q17" s="109" t="s">
        <v>511</v>
      </c>
    </row>
    <row r="18" spans="3:17" ht="30">
      <c r="C18" s="28" t="s">
        <v>418</v>
      </c>
      <c r="D18" s="28" t="s">
        <v>451</v>
      </c>
      <c r="E18" s="28" t="s">
        <v>488</v>
      </c>
      <c r="F18" s="65"/>
      <c r="M18" s="137"/>
      <c r="N18" s="62" t="s">
        <v>485</v>
      </c>
      <c r="O18" s="61" t="s">
        <v>486</v>
      </c>
      <c r="P18" s="61" t="s">
        <v>487</v>
      </c>
      <c r="Q18" s="109"/>
    </row>
    <row r="19" spans="3:17" ht="15">
      <c r="C19" s="42" t="s">
        <v>485</v>
      </c>
      <c r="D19" s="57">
        <v>95656.25</v>
      </c>
      <c r="E19" s="58">
        <f>D19/D22</f>
        <v>0.6426028248492686</v>
      </c>
      <c r="F19" s="66"/>
      <c r="M19" s="42" t="s">
        <v>432</v>
      </c>
      <c r="N19" s="97">
        <f>D64/D69</f>
        <v>0.07962887945115975</v>
      </c>
      <c r="O19" s="97">
        <f>D36/D41</f>
        <v>0.14138866924539994</v>
      </c>
      <c r="P19" s="99">
        <f>D7/D12</f>
        <v>0.1874050755253638</v>
      </c>
      <c r="Q19" s="99">
        <f aca="true" t="shared" si="2" ref="Q19:Q24">SUM(N19:P19)/3</f>
        <v>0.13614087474064118</v>
      </c>
    </row>
    <row r="20" spans="3:17" ht="15">
      <c r="C20" s="42" t="s">
        <v>486</v>
      </c>
      <c r="D20" s="57">
        <v>35094.75</v>
      </c>
      <c r="E20" s="58">
        <f>D20/D22</f>
        <v>0.2357607107468552</v>
      </c>
      <c r="F20" s="66"/>
      <c r="M20" s="42" t="s">
        <v>433</v>
      </c>
      <c r="N20" s="97">
        <f>D65/D69</f>
        <v>0.12576804965697486</v>
      </c>
      <c r="O20" s="99">
        <f>D37/D41</f>
        <v>0.2025445401377699</v>
      </c>
      <c r="P20" s="99">
        <f>D8/D12</f>
        <v>0.17470245491950404</v>
      </c>
      <c r="Q20" s="99">
        <f t="shared" si="2"/>
        <v>0.16767168157141624</v>
      </c>
    </row>
    <row r="21" spans="3:17" ht="15">
      <c r="C21" s="42" t="s">
        <v>487</v>
      </c>
      <c r="D21" s="57">
        <v>18106.5</v>
      </c>
      <c r="E21" s="58">
        <f>D21/D22</f>
        <v>0.1216364644038762</v>
      </c>
      <c r="F21" s="66"/>
      <c r="M21" s="42" t="s">
        <v>434</v>
      </c>
      <c r="N21" s="97">
        <f>D66/D69</f>
        <v>0.16666448872917347</v>
      </c>
      <c r="O21" s="99">
        <f>D38/D41</f>
        <v>0.21264576610461677</v>
      </c>
      <c r="P21" s="99">
        <f>D9/D12</f>
        <v>0.18839919365973545</v>
      </c>
      <c r="Q21" s="99">
        <f t="shared" si="2"/>
        <v>0.18923648283117522</v>
      </c>
    </row>
    <row r="22" spans="3:17" ht="15">
      <c r="C22" s="28" t="s">
        <v>416</v>
      </c>
      <c r="D22" s="59">
        <f>SUM(D19:D21)</f>
        <v>148857.5</v>
      </c>
      <c r="E22" s="60">
        <f>SUM(E19:E21)</f>
        <v>1</v>
      </c>
      <c r="F22" s="67"/>
      <c r="M22" s="42" t="s">
        <v>435</v>
      </c>
      <c r="N22" s="97">
        <f>D67/D69</f>
        <v>0.2540294021561581</v>
      </c>
      <c r="O22" s="99">
        <f>D39/D41</f>
        <v>0.21631440600089757</v>
      </c>
      <c r="P22" s="99">
        <f>D10/D12</f>
        <v>0.21279650954077264</v>
      </c>
      <c r="Q22" s="99">
        <f t="shared" si="2"/>
        <v>0.22771343923260945</v>
      </c>
    </row>
    <row r="23" spans="13:17" ht="15">
      <c r="M23" s="42" t="s">
        <v>436</v>
      </c>
      <c r="N23" s="97">
        <f>D68/D69</f>
        <v>0.37390918000653384</v>
      </c>
      <c r="O23" s="99">
        <f>D40/D41</f>
        <v>0.2271066185113158</v>
      </c>
      <c r="P23" s="99">
        <f>D11/D12</f>
        <v>0.23669676635462403</v>
      </c>
      <c r="Q23" s="99">
        <f t="shared" si="2"/>
        <v>0.2792375216241579</v>
      </c>
    </row>
    <row r="24" spans="13:17" ht="15">
      <c r="M24" s="71" t="s">
        <v>416</v>
      </c>
      <c r="N24" s="99">
        <f>SUM(N19:N23)</f>
        <v>1</v>
      </c>
      <c r="O24" s="99">
        <f>SUM(O19:O23)</f>
        <v>1</v>
      </c>
      <c r="P24" s="99">
        <f>SUM(P19:P23)</f>
        <v>1</v>
      </c>
      <c r="Q24" s="99">
        <f t="shared" si="2"/>
        <v>1</v>
      </c>
    </row>
    <row r="25" spans="13:17" ht="15">
      <c r="M25" s="11"/>
      <c r="N25" s="11"/>
      <c r="O25" s="11"/>
      <c r="P25" s="11"/>
      <c r="Q25" s="11"/>
    </row>
    <row r="29" ht="15" customHeight="1"/>
    <row r="32" ht="15">
      <c r="C32" t="s">
        <v>497</v>
      </c>
    </row>
    <row r="34" spans="3:9" ht="60">
      <c r="C34" s="45" t="s">
        <v>499</v>
      </c>
      <c r="D34" s="45" t="s">
        <v>493</v>
      </c>
      <c r="E34" s="45" t="s">
        <v>490</v>
      </c>
      <c r="F34" s="45" t="s">
        <v>491</v>
      </c>
      <c r="G34" s="68" t="s">
        <v>494</v>
      </c>
      <c r="H34" s="45" t="s">
        <v>495</v>
      </c>
      <c r="I34" s="45" t="s">
        <v>496</v>
      </c>
    </row>
    <row r="35" spans="3:9" ht="15">
      <c r="C35" s="69">
        <v>0</v>
      </c>
      <c r="D35" s="69">
        <v>0</v>
      </c>
      <c r="E35" s="69">
        <v>0</v>
      </c>
      <c r="F35" s="69">
        <v>0</v>
      </c>
      <c r="G35" s="70">
        <v>0</v>
      </c>
      <c r="H35" s="69">
        <v>0</v>
      </c>
      <c r="I35" s="69">
        <v>0</v>
      </c>
    </row>
    <row r="36" spans="3:9" ht="15">
      <c r="C36" s="42" t="s">
        <v>432</v>
      </c>
      <c r="D36" s="56">
        <v>4962</v>
      </c>
      <c r="E36" s="85">
        <v>540933333.3333334</v>
      </c>
      <c r="F36" s="85">
        <f>E36*D36</f>
        <v>2684111200000</v>
      </c>
      <c r="G36" s="87">
        <f>D36/D40*100</f>
        <v>62.2565164204385</v>
      </c>
      <c r="H36" s="88">
        <f>F36/F41</f>
        <v>0.09566353636012731</v>
      </c>
      <c r="I36" s="87">
        <f>H36*100</f>
        <v>9.566353636012732</v>
      </c>
    </row>
    <row r="37" spans="3:9" ht="15">
      <c r="C37" s="42" t="s">
        <v>433</v>
      </c>
      <c r="D37" s="81">
        <v>7108.25</v>
      </c>
      <c r="E37" s="85">
        <v>803244444.4444444</v>
      </c>
      <c r="F37" s="85">
        <f>E37*D37</f>
        <v>5709662322222.222</v>
      </c>
      <c r="G37" s="87">
        <f>D37/D40*100</f>
        <v>89.1847809039867</v>
      </c>
      <c r="H37" s="88">
        <f>F36:F37/F41</f>
        <v>0.20349622220046415</v>
      </c>
      <c r="I37" s="87">
        <f>SUM(H36:H37)*100</f>
        <v>29.915975856059145</v>
      </c>
    </row>
    <row r="38" spans="3:9" ht="15">
      <c r="C38" s="42" t="s">
        <v>434</v>
      </c>
      <c r="D38" s="81">
        <v>7462.75</v>
      </c>
      <c r="E38" s="85">
        <v>826022222.2222222</v>
      </c>
      <c r="F38" s="85">
        <f>E38*D38</f>
        <v>6164397338888.889</v>
      </c>
      <c r="G38" s="87">
        <f>D38/D40*100</f>
        <v>93.63257112386688</v>
      </c>
      <c r="H38" s="88">
        <f>F36:F38/F41</f>
        <v>0.2197032853806762</v>
      </c>
      <c r="I38" s="87">
        <f>SUM(H36:H38)*100</f>
        <v>51.88630439412677</v>
      </c>
    </row>
    <row r="39" spans="3:9" ht="15">
      <c r="C39" s="42" t="s">
        <v>435</v>
      </c>
      <c r="D39" s="81">
        <v>7591.5</v>
      </c>
      <c r="E39" s="85">
        <v>841733333.3333334</v>
      </c>
      <c r="F39" s="85">
        <f>E39*D39</f>
        <v>6390018600000</v>
      </c>
      <c r="G39" s="87">
        <f>D39/D40*100</f>
        <v>95.24795332643266</v>
      </c>
      <c r="H39" s="88">
        <f>F36:F39/F41</f>
        <v>0.22774457954014343</v>
      </c>
      <c r="I39" s="87">
        <f>SUM(H36:H39)*100</f>
        <v>74.66076234814112</v>
      </c>
    </row>
    <row r="40" spans="3:9" ht="15">
      <c r="C40" s="42" t="s">
        <v>436</v>
      </c>
      <c r="D40" s="81">
        <v>7970.25</v>
      </c>
      <c r="E40" s="85">
        <v>892022222.2222222</v>
      </c>
      <c r="F40" s="85">
        <f>E40*D40</f>
        <v>7109640116666.667</v>
      </c>
      <c r="G40" s="89">
        <f>D40/D40*100</f>
        <v>100</v>
      </c>
      <c r="H40" s="88">
        <f>F36:F40/F41</f>
        <v>0.2533923765185889</v>
      </c>
      <c r="I40" s="89">
        <f>SUM(H36:H40)*100</f>
        <v>100</v>
      </c>
    </row>
    <row r="41" spans="3:9" ht="15">
      <c r="C41" s="71" t="s">
        <v>416</v>
      </c>
      <c r="D41" s="41">
        <f>SUM(D36:D40)</f>
        <v>35094.75</v>
      </c>
      <c r="E41" s="85">
        <f>SUM(E36:E40)</f>
        <v>3903955555.555556</v>
      </c>
      <c r="F41" s="85">
        <f>SUM(F36:F40)</f>
        <v>28057829577777.777</v>
      </c>
      <c r="G41" s="40"/>
      <c r="H41" s="11"/>
      <c r="I41" s="11"/>
    </row>
    <row r="60" ht="15">
      <c r="C60" t="s">
        <v>498</v>
      </c>
    </row>
    <row r="62" spans="3:13" ht="60">
      <c r="C62" s="45" t="s">
        <v>489</v>
      </c>
      <c r="D62" s="45" t="s">
        <v>493</v>
      </c>
      <c r="E62" s="45" t="s">
        <v>490</v>
      </c>
      <c r="F62" s="45" t="s">
        <v>491</v>
      </c>
      <c r="G62" s="68" t="s">
        <v>500</v>
      </c>
      <c r="H62" s="45" t="s">
        <v>495</v>
      </c>
      <c r="I62" s="45" t="s">
        <v>496</v>
      </c>
      <c r="K62" s="102" t="s">
        <v>512</v>
      </c>
      <c r="L62" s="102" t="s">
        <v>513</v>
      </c>
      <c r="M62" s="102" t="s">
        <v>514</v>
      </c>
    </row>
    <row r="63" spans="3:14" ht="15">
      <c r="C63" s="69">
        <v>0</v>
      </c>
      <c r="D63" s="69">
        <v>0</v>
      </c>
      <c r="E63" s="69">
        <v>0</v>
      </c>
      <c r="F63" s="69">
        <v>0</v>
      </c>
      <c r="G63" s="70">
        <v>0</v>
      </c>
      <c r="H63" s="69">
        <v>0</v>
      </c>
      <c r="I63" s="69">
        <v>0</v>
      </c>
      <c r="K63" s="106">
        <v>0</v>
      </c>
      <c r="L63" s="103">
        <v>0</v>
      </c>
      <c r="M63" s="103">
        <v>0</v>
      </c>
      <c r="N63" s="103">
        <v>0</v>
      </c>
    </row>
    <row r="64" spans="3:14" ht="15">
      <c r="C64" s="42" t="s">
        <v>432</v>
      </c>
      <c r="D64" s="75">
        <v>7617</v>
      </c>
      <c r="E64" s="85">
        <v>92196363.63636364</v>
      </c>
      <c r="F64" s="85">
        <f>E64*D64</f>
        <v>702259701818.1819</v>
      </c>
      <c r="G64" s="90">
        <f>D64/D68*100</f>
        <v>21.29631571221875</v>
      </c>
      <c r="H64" s="93">
        <f>F64/F69</f>
        <v>0.024459403765940427</v>
      </c>
      <c r="I64" s="90">
        <f>H64*100</f>
        <v>2.445940376594043</v>
      </c>
      <c r="K64" s="105">
        <f>D64/D69*100</f>
        <v>7.962887945115975</v>
      </c>
      <c r="L64" s="105">
        <f>K72/K77*100</f>
        <v>7.920897247649099</v>
      </c>
      <c r="M64" s="105">
        <f>L64</f>
        <v>7.920897247649099</v>
      </c>
      <c r="N64">
        <f>1/5*100</f>
        <v>20</v>
      </c>
    </row>
    <row r="65" spans="3:14" ht="15">
      <c r="C65" s="42" t="s">
        <v>433</v>
      </c>
      <c r="D65" s="75">
        <v>12030.5</v>
      </c>
      <c r="E65" s="85">
        <v>150934153.84615386</v>
      </c>
      <c r="F65" s="85">
        <f>E65*D65</f>
        <v>1815813337846.154</v>
      </c>
      <c r="G65" s="90">
        <f>D65/D68*100</f>
        <v>33.63598873255188</v>
      </c>
      <c r="H65" s="93">
        <f>F64:F65/F69</f>
        <v>0.06324399859335512</v>
      </c>
      <c r="I65" s="90">
        <f>SUM(H64:H65)*100</f>
        <v>8.770340235929556</v>
      </c>
      <c r="K65" s="105">
        <f>D65/D69*100</f>
        <v>12.576804965697486</v>
      </c>
      <c r="L65" s="105">
        <f>K73/Sheet3!K77*100</f>
        <v>12.770783217220158</v>
      </c>
      <c r="M65" s="105">
        <f>L65+M64</f>
        <v>20.691680464869258</v>
      </c>
      <c r="N65">
        <f>2/5*100</f>
        <v>40</v>
      </c>
    </row>
    <row r="66" spans="3:14" ht="15">
      <c r="C66" s="42" t="s">
        <v>434</v>
      </c>
      <c r="D66" s="75">
        <v>15942.5</v>
      </c>
      <c r="E66" s="85">
        <v>196563692.30769232</v>
      </c>
      <c r="F66" s="85">
        <f>E66*D66</f>
        <v>3133716664615.385</v>
      </c>
      <c r="G66" s="90">
        <f>D66/D68*100</f>
        <v>44.57352149692102</v>
      </c>
      <c r="H66" s="93">
        <f>F64:F66/F69</f>
        <v>0.10914600537299311</v>
      </c>
      <c r="I66" s="90">
        <f>SUM(H64:H66)*100</f>
        <v>19.684940773228867</v>
      </c>
      <c r="K66" s="105">
        <f>D66/D69*100</f>
        <v>16.666448872917346</v>
      </c>
      <c r="L66" s="105">
        <f>K74/K77*100</f>
        <v>16.63157237027086</v>
      </c>
      <c r="M66" s="105">
        <f>L66+M65</f>
        <v>37.32325283514012</v>
      </c>
      <c r="N66">
        <f>3/5*100</f>
        <v>60</v>
      </c>
    </row>
    <row r="67" spans="3:14" ht="15">
      <c r="C67" s="42" t="s">
        <v>435</v>
      </c>
      <c r="D67" s="75">
        <v>24299.5</v>
      </c>
      <c r="E67" s="85">
        <v>299554461.53846157</v>
      </c>
      <c r="F67" s="85">
        <f>E67*D67</f>
        <v>7279023638153.847</v>
      </c>
      <c r="G67" s="90">
        <f>D67/D68*100</f>
        <v>67.93879790587627</v>
      </c>
      <c r="H67" s="93">
        <f>F64:F67/F69</f>
        <v>0.2535252666876293</v>
      </c>
      <c r="I67" s="90">
        <f>SUM(H64:H67)*100</f>
        <v>45.037467441991794</v>
      </c>
      <c r="K67" s="105">
        <f>D67/D69*100</f>
        <v>25.40294021561581</v>
      </c>
      <c r="L67" s="105">
        <f>K75/K77*100</f>
        <v>25.345788163745613</v>
      </c>
      <c r="M67" s="105">
        <f>L67+M66</f>
        <v>62.669040998885734</v>
      </c>
      <c r="N67">
        <f>4/5*100</f>
        <v>80</v>
      </c>
    </row>
    <row r="68" spans="3:14" ht="15">
      <c r="C68" s="42" t="s">
        <v>436</v>
      </c>
      <c r="D68" s="75">
        <v>35766.75</v>
      </c>
      <c r="E68" s="85">
        <v>441203692.3076923</v>
      </c>
      <c r="F68" s="85">
        <f>E68*D68</f>
        <v>15780422161846.152</v>
      </c>
      <c r="G68" s="91">
        <f>D68/D68*100</f>
        <v>100</v>
      </c>
      <c r="H68" s="93">
        <f>F64:F68/F69</f>
        <v>0.549625325580082</v>
      </c>
      <c r="I68" s="92">
        <f>SUM(H64:H68)*100</f>
        <v>100</v>
      </c>
      <c r="K68" s="105">
        <f>D68/D69*100</f>
        <v>37.390918000653386</v>
      </c>
      <c r="L68" s="105">
        <f>K76/K77*100</f>
        <v>37.33095900111427</v>
      </c>
      <c r="M68" s="105">
        <f>L68+M67</f>
        <v>100</v>
      </c>
      <c r="N68">
        <f>5/5*100</f>
        <v>100</v>
      </c>
    </row>
    <row r="69" spans="3:9" ht="15">
      <c r="C69" s="71" t="s">
        <v>416</v>
      </c>
      <c r="D69" s="57">
        <f>SUM(D64:D68)</f>
        <v>95656.25</v>
      </c>
      <c r="E69" s="85">
        <f>SUM(E64:E68)</f>
        <v>1180452363.6363635</v>
      </c>
      <c r="F69" s="85">
        <f>SUM(F64:F68)</f>
        <v>28711235504279.72</v>
      </c>
      <c r="G69" s="40"/>
      <c r="H69" s="11"/>
      <c r="I69" s="11"/>
    </row>
    <row r="72" ht="15">
      <c r="K72" s="30">
        <v>6084960000</v>
      </c>
    </row>
    <row r="73" ht="15">
      <c r="K73" s="30">
        <v>9810720000</v>
      </c>
    </row>
    <row r="74" ht="15">
      <c r="K74" s="30">
        <v>12776640000</v>
      </c>
    </row>
    <row r="75" ht="15">
      <c r="K75" s="30">
        <v>19471040000</v>
      </c>
    </row>
    <row r="76" ht="15">
      <c r="K76" s="30">
        <v>28678240000</v>
      </c>
    </row>
    <row r="77" ht="15">
      <c r="K77" s="30">
        <f>SUM(K72:K76)</f>
        <v>76821600000</v>
      </c>
    </row>
  </sheetData>
  <mergeCells count="4">
    <mergeCell ref="N17:P17"/>
    <mergeCell ref="M17:M18"/>
    <mergeCell ref="Q17:Q18"/>
    <mergeCell ref="C16:E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FC22-A8D7-4DF4-9DB3-B544A7ABE155}">
  <dimension ref="B4:G30"/>
  <sheetViews>
    <sheetView workbookViewId="0" topLeftCell="A1">
      <selection activeCell="I15" sqref="A1:XFD1048576"/>
    </sheetView>
  </sheetViews>
  <sheetFormatPr defaultColWidth="9.140625" defaultRowHeight="15"/>
  <cols>
    <col min="2" max="2" width="6.421875" style="0" customWidth="1"/>
    <col min="5" max="5" width="15.421875" style="0" customWidth="1"/>
  </cols>
  <sheetData>
    <row r="4" spans="2:7" s="47" customFormat="1" ht="30">
      <c r="B4" s="69"/>
      <c r="C4" s="69" t="s">
        <v>515</v>
      </c>
      <c r="D4" s="101" t="s">
        <v>516</v>
      </c>
      <c r="E4" s="69" t="s">
        <v>518</v>
      </c>
      <c r="F4" s="69" t="s">
        <v>513</v>
      </c>
      <c r="G4" s="101" t="s">
        <v>519</v>
      </c>
    </row>
    <row r="5" spans="2:7" ht="15">
      <c r="B5" s="42"/>
      <c r="C5" s="42"/>
      <c r="D5" s="100">
        <v>0</v>
      </c>
      <c r="E5" s="42"/>
      <c r="F5" s="42"/>
      <c r="G5" s="100">
        <v>0</v>
      </c>
    </row>
    <row r="6" spans="2:7" ht="15">
      <c r="B6" s="42" t="s">
        <v>432</v>
      </c>
      <c r="C6" s="42">
        <v>66</v>
      </c>
      <c r="D6" s="93">
        <f>C6/C11*100</f>
        <v>20.245398773006134</v>
      </c>
      <c r="E6" s="75">
        <v>6084960000</v>
      </c>
      <c r="F6" s="42">
        <f>E6/E11*100</f>
        <v>7.920897247649099</v>
      </c>
      <c r="G6" s="93">
        <f>F6</f>
        <v>7.920897247649099</v>
      </c>
    </row>
    <row r="7" spans="2:7" ht="15">
      <c r="B7" s="42" t="s">
        <v>433</v>
      </c>
      <c r="C7" s="42">
        <v>131</v>
      </c>
      <c r="D7" s="93">
        <f>C7/C11*100</f>
        <v>40.1840490797546</v>
      </c>
      <c r="E7" s="75">
        <v>9810720000</v>
      </c>
      <c r="F7" s="42">
        <f>E7/E11*100</f>
        <v>12.770783217220158</v>
      </c>
      <c r="G7" s="93">
        <f>F7+G6</f>
        <v>20.691680464869258</v>
      </c>
    </row>
    <row r="8" spans="2:7" ht="15">
      <c r="B8" s="42" t="s">
        <v>434</v>
      </c>
      <c r="C8" s="42">
        <v>196</v>
      </c>
      <c r="D8" s="93">
        <f>C8/C11*100</f>
        <v>60.122699386503065</v>
      </c>
      <c r="E8" s="75">
        <v>12776640000</v>
      </c>
      <c r="F8" s="42">
        <f>E8/E11*100</f>
        <v>16.63157237027086</v>
      </c>
      <c r="G8" s="93">
        <f>F8+G7</f>
        <v>37.32325283514012</v>
      </c>
    </row>
    <row r="9" spans="2:7" ht="15">
      <c r="B9" s="42" t="s">
        <v>435</v>
      </c>
      <c r="C9" s="42">
        <v>261</v>
      </c>
      <c r="D9" s="93">
        <f>C9/C11*100</f>
        <v>80.06134969325154</v>
      </c>
      <c r="E9" s="75">
        <v>19471040000</v>
      </c>
      <c r="F9" s="42">
        <f>E9/E11*100</f>
        <v>25.345788163745613</v>
      </c>
      <c r="G9" s="93">
        <f>F9+G8</f>
        <v>62.669040998885734</v>
      </c>
    </row>
    <row r="10" spans="2:7" ht="15">
      <c r="B10" s="42" t="s">
        <v>436</v>
      </c>
      <c r="C10" s="42">
        <v>326</v>
      </c>
      <c r="D10" s="93">
        <f>C10/C11*100</f>
        <v>100</v>
      </c>
      <c r="E10" s="75">
        <v>28678240000</v>
      </c>
      <c r="F10" s="42">
        <f>E10/E11*100</f>
        <v>37.33095900111427</v>
      </c>
      <c r="G10" s="93">
        <f>F10+G9</f>
        <v>100</v>
      </c>
    </row>
    <row r="11" spans="2:7" ht="15">
      <c r="B11" s="42" t="s">
        <v>517</v>
      </c>
      <c r="C11" s="42">
        <v>326</v>
      </c>
      <c r="D11" s="42"/>
      <c r="E11" s="108">
        <v>76821600000</v>
      </c>
      <c r="F11" s="42"/>
      <c r="G11" s="42"/>
    </row>
    <row r="13" spans="2:7" ht="30">
      <c r="B13" s="69"/>
      <c r="C13" s="69" t="s">
        <v>515</v>
      </c>
      <c r="D13" s="101" t="s">
        <v>516</v>
      </c>
      <c r="E13" s="69" t="s">
        <v>518</v>
      </c>
      <c r="F13" s="69" t="s">
        <v>513</v>
      </c>
      <c r="G13" s="101" t="s">
        <v>519</v>
      </c>
    </row>
    <row r="14" spans="2:7" ht="15">
      <c r="B14" s="42"/>
      <c r="C14" s="42"/>
      <c r="D14" s="100">
        <v>0</v>
      </c>
      <c r="E14" s="42"/>
      <c r="F14" s="42"/>
      <c r="G14" s="100">
        <v>0</v>
      </c>
    </row>
    <row r="15" spans="2:7" ht="15">
      <c r="B15" s="11" t="s">
        <v>432</v>
      </c>
      <c r="C15" s="11">
        <v>9</v>
      </c>
      <c r="D15" s="86">
        <f>C15/C20*100</f>
        <v>20</v>
      </c>
      <c r="E15" s="107">
        <v>4868400000</v>
      </c>
      <c r="F15" s="11">
        <f>E15/E20*100</f>
        <v>13.856032058652762</v>
      </c>
      <c r="G15" s="86">
        <f>F15</f>
        <v>13.856032058652762</v>
      </c>
    </row>
    <row r="16" spans="2:7" ht="15">
      <c r="B16" s="11" t="s">
        <v>433</v>
      </c>
      <c r="C16" s="11">
        <v>18</v>
      </c>
      <c r="D16" s="86">
        <f>C16/C20*100</f>
        <v>40</v>
      </c>
      <c r="E16" s="107">
        <v>7229200000</v>
      </c>
      <c r="F16" s="11">
        <f>E16/E20*100</f>
        <v>20.575143159644348</v>
      </c>
      <c r="G16" s="86">
        <f>F16+G15</f>
        <v>34.43117521829711</v>
      </c>
    </row>
    <row r="17" spans="2:7" ht="15">
      <c r="B17" s="11" t="s">
        <v>434</v>
      </c>
      <c r="C17" s="11">
        <v>27</v>
      </c>
      <c r="D17" s="86">
        <f>C17/C20*100</f>
        <v>60</v>
      </c>
      <c r="E17" s="107">
        <v>7434200000</v>
      </c>
      <c r="F17" s="11">
        <f>E17/E20*100</f>
        <v>21.15859697856305</v>
      </c>
      <c r="G17" s="86">
        <f>F17+G16</f>
        <v>55.58977219686017</v>
      </c>
    </row>
    <row r="18" spans="2:7" ht="15">
      <c r="B18" s="11" t="s">
        <v>435</v>
      </c>
      <c r="C18" s="11">
        <v>36</v>
      </c>
      <c r="D18" s="86">
        <f>C18/C20*100</f>
        <v>80</v>
      </c>
      <c r="E18" s="107">
        <v>7575600000</v>
      </c>
      <c r="F18" s="11">
        <f>E18/E20*100</f>
        <v>21.561037807807466</v>
      </c>
      <c r="G18" s="86">
        <f>F18+G17</f>
        <v>77.15081000466763</v>
      </c>
    </row>
    <row r="19" spans="2:7" ht="15">
      <c r="B19" s="11" t="s">
        <v>436</v>
      </c>
      <c r="C19" s="11">
        <v>45</v>
      </c>
      <c r="D19" s="86">
        <f>C19/C20*100</f>
        <v>100</v>
      </c>
      <c r="E19" s="107">
        <v>8028200000</v>
      </c>
      <c r="F19" s="11">
        <f>E19/E20*100</f>
        <v>22.84918999533237</v>
      </c>
      <c r="G19" s="86">
        <f>F19+G18</f>
        <v>100</v>
      </c>
    </row>
    <row r="20" spans="2:7" ht="15">
      <c r="B20" s="11" t="s">
        <v>517</v>
      </c>
      <c r="C20" s="11">
        <v>45</v>
      </c>
      <c r="D20" s="11"/>
      <c r="E20" s="107">
        <v>35135600000</v>
      </c>
      <c r="F20" s="11"/>
      <c r="G20" s="11"/>
    </row>
    <row r="23" spans="2:7" ht="30">
      <c r="B23" s="69"/>
      <c r="C23" s="69" t="s">
        <v>515</v>
      </c>
      <c r="D23" s="101" t="s">
        <v>516</v>
      </c>
      <c r="E23" s="69" t="s">
        <v>518</v>
      </c>
      <c r="F23" s="69" t="s">
        <v>513</v>
      </c>
      <c r="G23" s="101" t="s">
        <v>519</v>
      </c>
    </row>
    <row r="24" spans="2:7" ht="15">
      <c r="B24" s="42"/>
      <c r="C24" s="42"/>
      <c r="D24" s="100">
        <v>0</v>
      </c>
      <c r="E24" s="42"/>
      <c r="F24" s="42"/>
      <c r="G24" s="100">
        <v>0</v>
      </c>
    </row>
    <row r="25" spans="2:7" ht="15">
      <c r="B25" s="11" t="s">
        <v>432</v>
      </c>
      <c r="C25" s="11">
        <v>4</v>
      </c>
      <c r="D25" s="86">
        <f>C25/C30*100</f>
        <v>25</v>
      </c>
      <c r="E25" s="107">
        <v>4744600000</v>
      </c>
      <c r="F25" s="11">
        <f>E25/E30*100</f>
        <v>18.706807091916716</v>
      </c>
      <c r="G25" s="86">
        <f>F25</f>
        <v>18.706807091916716</v>
      </c>
    </row>
    <row r="26" spans="2:7" ht="15">
      <c r="B26" s="11" t="s">
        <v>433</v>
      </c>
      <c r="C26" s="11">
        <v>7</v>
      </c>
      <c r="D26" s="86">
        <f>C26/C30*100</f>
        <v>43.75</v>
      </c>
      <c r="E26" s="107">
        <v>4426800000</v>
      </c>
      <c r="F26" s="11">
        <f>E26/E30*100</f>
        <v>17.453798767967147</v>
      </c>
      <c r="G26" s="86">
        <f>F26+G25</f>
        <v>36.16060585988386</v>
      </c>
    </row>
    <row r="27" spans="2:7" ht="15">
      <c r="B27" s="11" t="s">
        <v>434</v>
      </c>
      <c r="C27" s="11">
        <v>10</v>
      </c>
      <c r="D27" s="86">
        <f>C27/C30*100</f>
        <v>62.5</v>
      </c>
      <c r="E27" s="107">
        <v>4761120000</v>
      </c>
      <c r="F27" s="11">
        <f>E27/E30*100</f>
        <v>18.771941445320262</v>
      </c>
      <c r="G27" s="86">
        <f>F27+G26</f>
        <v>54.932547305204125</v>
      </c>
    </row>
    <row r="28" spans="2:7" ht="15">
      <c r="B28" s="11" t="s">
        <v>435</v>
      </c>
      <c r="C28" s="11">
        <v>13</v>
      </c>
      <c r="D28" s="86">
        <f>C28/C30*100</f>
        <v>81.25</v>
      </c>
      <c r="E28" s="107">
        <v>5410720000</v>
      </c>
      <c r="F28" s="11">
        <f>E28/E30*100</f>
        <v>21.33315669779868</v>
      </c>
      <c r="G28" s="86">
        <f>F28+G27</f>
        <v>76.26570400300281</v>
      </c>
    </row>
    <row r="29" spans="2:7" ht="15">
      <c r="B29" s="11" t="s">
        <v>436</v>
      </c>
      <c r="C29" s="11">
        <v>16</v>
      </c>
      <c r="D29" s="86">
        <f>C29/C30*100</f>
        <v>100</v>
      </c>
      <c r="E29" s="107">
        <v>6019720000</v>
      </c>
      <c r="F29" s="11">
        <f>E29/E30*100</f>
        <v>23.734295996997197</v>
      </c>
      <c r="G29" s="86">
        <f>F29+G28</f>
        <v>100</v>
      </c>
    </row>
    <row r="30" spans="2:7" ht="15">
      <c r="B30" s="11" t="s">
        <v>517</v>
      </c>
      <c r="C30" s="11">
        <v>16</v>
      </c>
      <c r="D30" s="11"/>
      <c r="E30" s="107">
        <f>SUM(E25:E29)</f>
        <v>25362960000</v>
      </c>
      <c r="F30" s="11"/>
      <c r="G30" s="1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9B37E-69DE-4291-A2A4-FD9F684C52A1}">
  <dimension ref="C4:I9"/>
  <sheetViews>
    <sheetView workbookViewId="0" topLeftCell="A1">
      <selection activeCell="C4" sqref="C4:I8"/>
    </sheetView>
  </sheetViews>
  <sheetFormatPr defaultColWidth="9.140625" defaultRowHeight="15"/>
  <cols>
    <col min="2" max="2" width="7.7109375" style="0" customWidth="1"/>
    <col min="3" max="3" width="18.421875" style="23" customWidth="1"/>
    <col min="4" max="4" width="8.00390625" style="23" customWidth="1"/>
    <col min="5" max="5" width="17.28125" style="0" customWidth="1"/>
    <col min="6" max="6" width="18.421875" style="0" customWidth="1"/>
    <col min="7" max="7" width="18.00390625" style="0" customWidth="1"/>
    <col min="8" max="8" width="18.7109375" style="0" customWidth="1"/>
    <col min="9" max="9" width="18.421875" style="0" customWidth="1"/>
  </cols>
  <sheetData>
    <row r="4" spans="3:9" ht="15.75" customHeight="1">
      <c r="C4" s="110" t="s">
        <v>418</v>
      </c>
      <c r="D4" s="110"/>
      <c r="E4" s="24" t="s">
        <v>424</v>
      </c>
      <c r="F4" s="24" t="s">
        <v>425</v>
      </c>
      <c r="G4" s="24" t="s">
        <v>426</v>
      </c>
      <c r="H4" s="25" t="s">
        <v>427</v>
      </c>
      <c r="I4" s="25" t="s">
        <v>416</v>
      </c>
    </row>
    <row r="5" spans="3:9" ht="15" customHeight="1">
      <c r="C5" s="111" t="s">
        <v>428</v>
      </c>
      <c r="D5" s="111"/>
      <c r="E5" s="26">
        <v>15477600000</v>
      </c>
      <c r="F5" s="26">
        <v>30914400000</v>
      </c>
      <c r="G5" s="26">
        <v>15462080000</v>
      </c>
      <c r="H5" s="26">
        <v>14967520000</v>
      </c>
      <c r="I5" s="26">
        <f>SUM(E5:H5)</f>
        <v>76821600000</v>
      </c>
    </row>
    <row r="6" spans="3:9" ht="18" customHeight="1">
      <c r="C6" s="111" t="s">
        <v>429</v>
      </c>
      <c r="D6" s="111"/>
      <c r="E6" s="26">
        <v>7038000000</v>
      </c>
      <c r="F6" s="26">
        <v>13976000000</v>
      </c>
      <c r="G6" s="26">
        <v>7005000000</v>
      </c>
      <c r="H6" s="26">
        <v>7048000000</v>
      </c>
      <c r="I6" s="26">
        <f>SUM(E6:H6)</f>
        <v>35067000000</v>
      </c>
    </row>
    <row r="7" spans="3:9" ht="17.25" customHeight="1">
      <c r="C7" s="111" t="s">
        <v>430</v>
      </c>
      <c r="D7" s="111"/>
      <c r="E7" s="26">
        <v>5082000000</v>
      </c>
      <c r="F7" s="26">
        <v>10167360000</v>
      </c>
      <c r="G7" s="26">
        <v>5083680000</v>
      </c>
      <c r="H7" s="26">
        <v>5029920000</v>
      </c>
      <c r="I7" s="26">
        <f>SUM(E7:H7)</f>
        <v>25362960000</v>
      </c>
    </row>
    <row r="8" spans="3:9" ht="15" customHeight="1">
      <c r="C8" s="109" t="s">
        <v>423</v>
      </c>
      <c r="D8" s="109"/>
      <c r="E8" s="27">
        <f>SUM(E5:E7)</f>
        <v>27597600000</v>
      </c>
      <c r="F8" s="27">
        <f>SUM(F5:F7)</f>
        <v>55057760000</v>
      </c>
      <c r="G8" s="27">
        <f>SUM(G5:G7)</f>
        <v>27550760000</v>
      </c>
      <c r="H8" s="27">
        <f>SUM(H5:H7)</f>
        <v>27045440000</v>
      </c>
      <c r="I8" s="27">
        <f>SUM(I5:I7)</f>
        <v>137251560000</v>
      </c>
    </row>
    <row r="9" spans="3:4" ht="15" customHeight="1">
      <c r="C9"/>
      <c r="D9"/>
    </row>
  </sheetData>
  <mergeCells count="5">
    <mergeCell ref="C8:D8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72B3-8F5E-47ED-A247-B9F7FF581752}">
  <dimension ref="B3:N341"/>
  <sheetViews>
    <sheetView tabSelected="1" workbookViewId="0" topLeftCell="B320">
      <selection activeCell="H21" sqref="H20:H21"/>
    </sheetView>
  </sheetViews>
  <sheetFormatPr defaultColWidth="9.140625" defaultRowHeight="15"/>
  <cols>
    <col min="2" max="2" width="14.7109375" style="0" customWidth="1"/>
    <col min="3" max="3" width="6.00390625" style="0" customWidth="1"/>
    <col min="4" max="4" width="30.57421875" style="0" customWidth="1"/>
    <col min="5" max="5" width="11.421875" style="0" customWidth="1"/>
    <col min="6" max="6" width="16.57421875" style="0" customWidth="1"/>
    <col min="8" max="8" width="16.7109375" style="0" customWidth="1"/>
    <col min="10" max="10" width="17.00390625" style="0" customWidth="1"/>
    <col min="11" max="11" width="12.421875" style="0" customWidth="1"/>
    <col min="12" max="12" width="15.00390625" style="0" customWidth="1"/>
    <col min="13" max="13" width="15.28125" style="0" bestFit="1" customWidth="1"/>
  </cols>
  <sheetData>
    <row r="3" spans="3:13" ht="15">
      <c r="C3" s="109" t="s">
        <v>73</v>
      </c>
      <c r="D3" s="109" t="s">
        <v>1</v>
      </c>
      <c r="E3" s="109" t="s">
        <v>74</v>
      </c>
      <c r="F3" s="109"/>
      <c r="G3" s="109" t="s">
        <v>75</v>
      </c>
      <c r="H3" s="109"/>
      <c r="I3" s="109" t="s">
        <v>20</v>
      </c>
      <c r="J3" s="109"/>
      <c r="K3" s="109" t="s">
        <v>21</v>
      </c>
      <c r="L3" s="109"/>
      <c r="M3" s="117" t="s">
        <v>431</v>
      </c>
    </row>
    <row r="4" spans="3:14" ht="25.5">
      <c r="C4" s="109"/>
      <c r="D4" s="109"/>
      <c r="E4" s="3" t="s">
        <v>22</v>
      </c>
      <c r="F4" s="3" t="s">
        <v>23</v>
      </c>
      <c r="G4" s="3" t="s">
        <v>22</v>
      </c>
      <c r="H4" s="3" t="s">
        <v>23</v>
      </c>
      <c r="I4" s="3" t="s">
        <v>22</v>
      </c>
      <c r="J4" s="3" t="s">
        <v>23</v>
      </c>
      <c r="K4" s="3" t="s">
        <v>22</v>
      </c>
      <c r="L4" s="3" t="s">
        <v>23</v>
      </c>
      <c r="M4" s="117"/>
      <c r="N4" s="43" t="s">
        <v>451</v>
      </c>
    </row>
    <row r="5" spans="3:14" ht="15">
      <c r="C5" s="14">
        <v>1</v>
      </c>
      <c r="D5" s="10" t="s">
        <v>77</v>
      </c>
      <c r="E5" s="7">
        <v>233</v>
      </c>
      <c r="F5" s="7">
        <v>37280000</v>
      </c>
      <c r="G5" s="7">
        <v>233</v>
      </c>
      <c r="H5" s="7">
        <v>74560000</v>
      </c>
      <c r="I5" s="7">
        <v>233</v>
      </c>
      <c r="J5" s="7">
        <v>37280000</v>
      </c>
      <c r="K5" s="7">
        <v>226</v>
      </c>
      <c r="L5" s="7">
        <v>36160000</v>
      </c>
      <c r="M5" s="17">
        <f>SUM(F5,H5,J5,L5)</f>
        <v>185280000</v>
      </c>
      <c r="N5" s="17">
        <f aca="true" t="shared" si="0" ref="N5:N68">SUM(K5,I5,G5,E5)</f>
        <v>925</v>
      </c>
    </row>
    <row r="6" spans="2:14" ht="15">
      <c r="B6" s="114" t="s">
        <v>76</v>
      </c>
      <c r="C6" s="5">
        <v>2</v>
      </c>
      <c r="D6" s="10" t="s">
        <v>78</v>
      </c>
      <c r="E6" s="7">
        <v>94</v>
      </c>
      <c r="F6" s="7">
        <v>15040000</v>
      </c>
      <c r="G6" s="7">
        <v>92</v>
      </c>
      <c r="H6" s="7">
        <v>29600000</v>
      </c>
      <c r="I6" s="7">
        <v>91</v>
      </c>
      <c r="J6" s="7">
        <v>14400000</v>
      </c>
      <c r="K6" s="7">
        <v>100</v>
      </c>
      <c r="L6" s="7">
        <v>16000000</v>
      </c>
      <c r="M6" s="17">
        <f aca="true" t="shared" si="1" ref="M6:M69">SUM(F6,H6,J6,L6)</f>
        <v>75040000</v>
      </c>
      <c r="N6" s="17">
        <f t="shared" si="0"/>
        <v>377</v>
      </c>
    </row>
    <row r="7" spans="2:14" ht="15">
      <c r="B7" s="114"/>
      <c r="C7" s="5">
        <v>3</v>
      </c>
      <c r="D7" s="10" t="s">
        <v>79</v>
      </c>
      <c r="E7" s="7">
        <v>170</v>
      </c>
      <c r="F7" s="7">
        <v>27200000</v>
      </c>
      <c r="G7" s="7">
        <v>166</v>
      </c>
      <c r="H7" s="7">
        <v>53440000</v>
      </c>
      <c r="I7" s="7">
        <v>168</v>
      </c>
      <c r="J7" s="7">
        <v>26880000</v>
      </c>
      <c r="K7" s="7">
        <v>171</v>
      </c>
      <c r="L7" s="7">
        <v>27360000</v>
      </c>
      <c r="M7" s="17">
        <f t="shared" si="1"/>
        <v>134880000</v>
      </c>
      <c r="N7" s="17">
        <f t="shared" si="0"/>
        <v>675</v>
      </c>
    </row>
    <row r="8" spans="2:14" ht="15">
      <c r="B8" s="114"/>
      <c r="C8" s="5">
        <v>4</v>
      </c>
      <c r="D8" s="10" t="s">
        <v>80</v>
      </c>
      <c r="E8" s="7">
        <v>143</v>
      </c>
      <c r="F8" s="7">
        <v>22880000</v>
      </c>
      <c r="G8" s="7">
        <v>141</v>
      </c>
      <c r="H8" s="7">
        <v>45280000</v>
      </c>
      <c r="I8" s="7">
        <v>144</v>
      </c>
      <c r="J8" s="7">
        <v>23200000</v>
      </c>
      <c r="K8" s="7">
        <v>141</v>
      </c>
      <c r="L8" s="7">
        <v>22560000</v>
      </c>
      <c r="M8" s="17">
        <f t="shared" si="1"/>
        <v>113920000</v>
      </c>
      <c r="N8" s="17">
        <f t="shared" si="0"/>
        <v>569</v>
      </c>
    </row>
    <row r="9" spans="2:14" ht="15">
      <c r="B9" s="114"/>
      <c r="C9" s="5">
        <v>5</v>
      </c>
      <c r="D9" s="10" t="s">
        <v>81</v>
      </c>
      <c r="E9" s="7">
        <v>102</v>
      </c>
      <c r="F9" s="7">
        <v>16320000</v>
      </c>
      <c r="G9" s="7">
        <v>102</v>
      </c>
      <c r="H9" s="7">
        <v>32640000</v>
      </c>
      <c r="I9" s="7">
        <v>104</v>
      </c>
      <c r="J9" s="7">
        <v>16800000</v>
      </c>
      <c r="K9" s="7">
        <v>121</v>
      </c>
      <c r="L9" s="7">
        <v>19360000</v>
      </c>
      <c r="M9" s="17">
        <f t="shared" si="1"/>
        <v>85120000</v>
      </c>
      <c r="N9" s="17">
        <f t="shared" si="0"/>
        <v>429</v>
      </c>
    </row>
    <row r="10" spans="2:14" ht="15">
      <c r="B10" s="114"/>
      <c r="C10" s="5">
        <v>6</v>
      </c>
      <c r="D10" s="10" t="s">
        <v>82</v>
      </c>
      <c r="E10" s="7">
        <v>498</v>
      </c>
      <c r="F10" s="7">
        <v>79680000</v>
      </c>
      <c r="G10" s="7">
        <v>498</v>
      </c>
      <c r="H10" s="7">
        <v>159360000</v>
      </c>
      <c r="I10" s="7">
        <v>502</v>
      </c>
      <c r="J10" s="7">
        <v>80640000</v>
      </c>
      <c r="K10" s="7">
        <v>461</v>
      </c>
      <c r="L10" s="7">
        <v>73760000</v>
      </c>
      <c r="M10" s="17">
        <f t="shared" si="1"/>
        <v>393440000</v>
      </c>
      <c r="N10" s="17">
        <f t="shared" si="0"/>
        <v>1959</v>
      </c>
    </row>
    <row r="11" spans="2:14" ht="15">
      <c r="B11" s="114"/>
      <c r="C11" s="5">
        <v>7</v>
      </c>
      <c r="D11" s="10" t="s">
        <v>83</v>
      </c>
      <c r="E11" s="7">
        <v>452</v>
      </c>
      <c r="F11" s="7">
        <v>72320000</v>
      </c>
      <c r="G11" s="7">
        <v>450</v>
      </c>
      <c r="H11" s="7">
        <v>144160000</v>
      </c>
      <c r="I11" s="7">
        <v>457</v>
      </c>
      <c r="J11" s="7">
        <v>73600000</v>
      </c>
      <c r="K11" s="7">
        <v>432</v>
      </c>
      <c r="L11" s="7">
        <v>69120000</v>
      </c>
      <c r="M11" s="17">
        <f t="shared" si="1"/>
        <v>359200000</v>
      </c>
      <c r="N11" s="17">
        <f t="shared" si="0"/>
        <v>1791</v>
      </c>
    </row>
    <row r="12" spans="2:14" ht="15">
      <c r="B12" s="114"/>
      <c r="C12" s="5">
        <v>8</v>
      </c>
      <c r="D12" s="10" t="s">
        <v>84</v>
      </c>
      <c r="E12" s="7">
        <v>221</v>
      </c>
      <c r="F12" s="7">
        <v>35360000</v>
      </c>
      <c r="G12" s="7">
        <v>221</v>
      </c>
      <c r="H12" s="7">
        <v>70720000</v>
      </c>
      <c r="I12" s="7">
        <v>219</v>
      </c>
      <c r="J12" s="7">
        <v>34880000</v>
      </c>
      <c r="K12" s="7">
        <v>205</v>
      </c>
      <c r="L12" s="7">
        <v>32800000</v>
      </c>
      <c r="M12" s="17">
        <f t="shared" si="1"/>
        <v>173760000</v>
      </c>
      <c r="N12" s="17">
        <f t="shared" si="0"/>
        <v>866</v>
      </c>
    </row>
    <row r="13" spans="2:14" ht="15">
      <c r="B13" s="114"/>
      <c r="C13" s="5">
        <v>9</v>
      </c>
      <c r="D13" s="10" t="s">
        <v>85</v>
      </c>
      <c r="E13" s="7">
        <v>86</v>
      </c>
      <c r="F13" s="7">
        <v>13760000</v>
      </c>
      <c r="G13" s="7">
        <v>86</v>
      </c>
      <c r="H13" s="7">
        <v>27520000</v>
      </c>
      <c r="I13" s="7">
        <v>86</v>
      </c>
      <c r="J13" s="7">
        <v>13760000</v>
      </c>
      <c r="K13" s="7">
        <v>92</v>
      </c>
      <c r="L13" s="7">
        <v>14720000</v>
      </c>
      <c r="M13" s="17">
        <f t="shared" si="1"/>
        <v>69760000</v>
      </c>
      <c r="N13" s="17">
        <f t="shared" si="0"/>
        <v>350</v>
      </c>
    </row>
    <row r="14" spans="2:14" ht="15">
      <c r="B14" s="114"/>
      <c r="C14" s="5">
        <v>10</v>
      </c>
      <c r="D14" s="10" t="s">
        <v>86</v>
      </c>
      <c r="E14" s="7">
        <v>185</v>
      </c>
      <c r="F14" s="7">
        <v>29600000</v>
      </c>
      <c r="G14" s="7">
        <v>181</v>
      </c>
      <c r="H14" s="7">
        <v>58240000</v>
      </c>
      <c r="I14" s="7">
        <v>189</v>
      </c>
      <c r="J14" s="7">
        <v>30720000</v>
      </c>
      <c r="K14" s="7">
        <v>177</v>
      </c>
      <c r="L14" s="7">
        <v>28320000</v>
      </c>
      <c r="M14" s="17">
        <f t="shared" si="1"/>
        <v>146880000</v>
      </c>
      <c r="N14" s="17">
        <f t="shared" si="0"/>
        <v>732</v>
      </c>
    </row>
    <row r="15" spans="2:14" ht="15">
      <c r="B15" s="114"/>
      <c r="C15" s="5">
        <v>11</v>
      </c>
      <c r="D15" s="10" t="s">
        <v>87</v>
      </c>
      <c r="E15" s="7">
        <v>353</v>
      </c>
      <c r="F15" s="7">
        <v>56480000</v>
      </c>
      <c r="G15" s="7">
        <v>351</v>
      </c>
      <c r="H15" s="7">
        <v>112480000</v>
      </c>
      <c r="I15" s="7">
        <v>354</v>
      </c>
      <c r="J15" s="7">
        <v>56800000</v>
      </c>
      <c r="K15" s="7">
        <v>350</v>
      </c>
      <c r="L15" s="7">
        <v>56000000</v>
      </c>
      <c r="M15" s="17">
        <f t="shared" si="1"/>
        <v>281760000</v>
      </c>
      <c r="N15" s="17">
        <f t="shared" si="0"/>
        <v>1408</v>
      </c>
    </row>
    <row r="16" spans="2:14" ht="15">
      <c r="B16" s="114"/>
      <c r="C16" s="5">
        <v>12</v>
      </c>
      <c r="D16" s="10" t="s">
        <v>88</v>
      </c>
      <c r="E16" s="7">
        <v>458</v>
      </c>
      <c r="F16" s="7">
        <v>73280000</v>
      </c>
      <c r="G16" s="7">
        <v>458</v>
      </c>
      <c r="H16" s="7">
        <v>146560000</v>
      </c>
      <c r="I16" s="7">
        <v>468</v>
      </c>
      <c r="J16" s="7">
        <v>75680000</v>
      </c>
      <c r="K16" s="7">
        <v>439</v>
      </c>
      <c r="L16" s="7">
        <v>70240000</v>
      </c>
      <c r="M16" s="17">
        <f t="shared" si="1"/>
        <v>365760000</v>
      </c>
      <c r="N16" s="17">
        <f t="shared" si="0"/>
        <v>1823</v>
      </c>
    </row>
    <row r="17" spans="2:14" ht="15">
      <c r="B17" s="114"/>
      <c r="C17" s="5">
        <v>13</v>
      </c>
      <c r="D17" s="10" t="s">
        <v>89</v>
      </c>
      <c r="E17" s="7">
        <v>181</v>
      </c>
      <c r="F17" s="7">
        <v>28960000</v>
      </c>
      <c r="G17" s="7">
        <v>183</v>
      </c>
      <c r="H17" s="7">
        <v>58400000</v>
      </c>
      <c r="I17" s="7">
        <v>182</v>
      </c>
      <c r="J17" s="7">
        <v>29120000</v>
      </c>
      <c r="K17" s="7">
        <v>183</v>
      </c>
      <c r="L17" s="7">
        <v>29280000</v>
      </c>
      <c r="M17" s="17">
        <f t="shared" si="1"/>
        <v>145760000</v>
      </c>
      <c r="N17" s="17">
        <f t="shared" si="0"/>
        <v>729</v>
      </c>
    </row>
    <row r="18" spans="2:14" ht="15">
      <c r="B18" s="114"/>
      <c r="C18" s="5">
        <v>14</v>
      </c>
      <c r="D18" s="10" t="s">
        <v>90</v>
      </c>
      <c r="E18" s="7">
        <v>234</v>
      </c>
      <c r="F18" s="7">
        <v>37440000</v>
      </c>
      <c r="G18" s="7">
        <v>234</v>
      </c>
      <c r="H18" s="7">
        <v>74880000</v>
      </c>
      <c r="I18" s="7">
        <v>236</v>
      </c>
      <c r="J18" s="7">
        <v>37920000</v>
      </c>
      <c r="K18" s="7">
        <v>228</v>
      </c>
      <c r="L18" s="7">
        <v>36480000</v>
      </c>
      <c r="M18" s="17">
        <f t="shared" si="1"/>
        <v>186720000</v>
      </c>
      <c r="N18" s="17">
        <f t="shared" si="0"/>
        <v>932</v>
      </c>
    </row>
    <row r="19" spans="2:14" ht="15">
      <c r="B19" s="114"/>
      <c r="C19" s="5">
        <v>15</v>
      </c>
      <c r="D19" s="10" t="s">
        <v>91</v>
      </c>
      <c r="E19" s="7">
        <v>292</v>
      </c>
      <c r="F19" s="7">
        <v>46720000</v>
      </c>
      <c r="G19" s="7">
        <v>294</v>
      </c>
      <c r="H19" s="7">
        <v>93920000</v>
      </c>
      <c r="I19" s="7">
        <v>285</v>
      </c>
      <c r="J19" s="7">
        <v>44960000</v>
      </c>
      <c r="K19" s="7">
        <v>290</v>
      </c>
      <c r="L19" s="7">
        <v>46400000</v>
      </c>
      <c r="M19" s="17">
        <f t="shared" si="1"/>
        <v>232000000</v>
      </c>
      <c r="N19" s="17">
        <f t="shared" si="0"/>
        <v>1161</v>
      </c>
    </row>
    <row r="20" spans="2:14" ht="15">
      <c r="B20" s="114"/>
      <c r="C20" s="5">
        <v>16</v>
      </c>
      <c r="D20" s="10" t="s">
        <v>92</v>
      </c>
      <c r="E20" s="7">
        <v>616</v>
      </c>
      <c r="F20" s="7">
        <v>98560000</v>
      </c>
      <c r="G20" s="7">
        <v>616</v>
      </c>
      <c r="H20" s="7">
        <v>197120000</v>
      </c>
      <c r="I20" s="7">
        <v>618</v>
      </c>
      <c r="J20" s="7">
        <v>99040000</v>
      </c>
      <c r="K20" s="7">
        <v>629</v>
      </c>
      <c r="L20" s="7">
        <v>100640000</v>
      </c>
      <c r="M20" s="17">
        <f t="shared" si="1"/>
        <v>495360000</v>
      </c>
      <c r="N20" s="17">
        <f t="shared" si="0"/>
        <v>2479</v>
      </c>
    </row>
    <row r="21" spans="2:14" ht="15">
      <c r="B21" s="114"/>
      <c r="C21" s="5">
        <v>17</v>
      </c>
      <c r="D21" s="10" t="s">
        <v>93</v>
      </c>
      <c r="E21" s="7">
        <v>243</v>
      </c>
      <c r="F21" s="7">
        <v>38880000</v>
      </c>
      <c r="G21" s="7">
        <v>243</v>
      </c>
      <c r="H21" s="7">
        <v>77760000</v>
      </c>
      <c r="I21" s="7">
        <v>241</v>
      </c>
      <c r="J21" s="7">
        <v>38400000</v>
      </c>
      <c r="K21" s="7">
        <v>224</v>
      </c>
      <c r="L21" s="7">
        <v>35840000</v>
      </c>
      <c r="M21" s="17">
        <f t="shared" si="1"/>
        <v>190880000</v>
      </c>
      <c r="N21" s="17">
        <f t="shared" si="0"/>
        <v>951</v>
      </c>
    </row>
    <row r="22" spans="2:14" ht="15">
      <c r="B22" s="114"/>
      <c r="C22" s="5">
        <v>18</v>
      </c>
      <c r="D22" s="10" t="s">
        <v>94</v>
      </c>
      <c r="E22" s="7">
        <v>488</v>
      </c>
      <c r="F22" s="7">
        <v>78080000</v>
      </c>
      <c r="G22" s="7">
        <v>484</v>
      </c>
      <c r="H22" s="7">
        <v>155200000</v>
      </c>
      <c r="I22" s="7">
        <v>486</v>
      </c>
      <c r="J22" s="7">
        <v>77760000</v>
      </c>
      <c r="K22" s="7">
        <v>452</v>
      </c>
      <c r="L22" s="7">
        <v>72320000</v>
      </c>
      <c r="M22" s="17">
        <f t="shared" si="1"/>
        <v>383360000</v>
      </c>
      <c r="N22" s="17">
        <f t="shared" si="0"/>
        <v>1910</v>
      </c>
    </row>
    <row r="23" spans="2:14" ht="15">
      <c r="B23" s="114"/>
      <c r="C23" s="5">
        <v>19</v>
      </c>
      <c r="D23" s="10" t="s">
        <v>95</v>
      </c>
      <c r="E23" s="7">
        <v>303</v>
      </c>
      <c r="F23" s="7">
        <v>48480000</v>
      </c>
      <c r="G23" s="7">
        <v>303</v>
      </c>
      <c r="H23" s="7">
        <v>96960000</v>
      </c>
      <c r="I23" s="7">
        <v>289</v>
      </c>
      <c r="J23" s="7">
        <v>45120000</v>
      </c>
      <c r="K23" s="7">
        <v>300</v>
      </c>
      <c r="L23" s="7">
        <v>48000000</v>
      </c>
      <c r="M23" s="17">
        <f t="shared" si="1"/>
        <v>238560000</v>
      </c>
      <c r="N23" s="17">
        <f t="shared" si="0"/>
        <v>1195</v>
      </c>
    </row>
    <row r="24" spans="2:14" ht="15">
      <c r="B24" s="114"/>
      <c r="C24" s="5">
        <v>20</v>
      </c>
      <c r="D24" s="10" t="s">
        <v>96</v>
      </c>
      <c r="E24" s="7">
        <v>256</v>
      </c>
      <c r="F24" s="7">
        <v>40960000</v>
      </c>
      <c r="G24" s="7">
        <v>256</v>
      </c>
      <c r="H24" s="7">
        <v>81920000</v>
      </c>
      <c r="I24" s="7">
        <v>260</v>
      </c>
      <c r="J24" s="7">
        <v>41920000</v>
      </c>
      <c r="K24" s="7">
        <v>243</v>
      </c>
      <c r="L24" s="7">
        <v>38880000</v>
      </c>
      <c r="M24" s="17">
        <f t="shared" si="1"/>
        <v>203680000</v>
      </c>
      <c r="N24" s="17">
        <f t="shared" si="0"/>
        <v>1015</v>
      </c>
    </row>
    <row r="25" spans="2:14" ht="15">
      <c r="B25" s="114"/>
      <c r="C25" s="5">
        <v>21</v>
      </c>
      <c r="D25" s="10" t="s">
        <v>97</v>
      </c>
      <c r="E25" s="7">
        <v>522</v>
      </c>
      <c r="F25" s="7">
        <v>83520000</v>
      </c>
      <c r="G25" s="7">
        <v>522</v>
      </c>
      <c r="H25" s="7">
        <v>167040000</v>
      </c>
      <c r="I25" s="7">
        <v>532</v>
      </c>
      <c r="J25" s="7">
        <v>85920000</v>
      </c>
      <c r="K25" s="7">
        <v>538</v>
      </c>
      <c r="L25" s="7">
        <v>86080000</v>
      </c>
      <c r="M25" s="17">
        <f t="shared" si="1"/>
        <v>422560000</v>
      </c>
      <c r="N25" s="17">
        <f t="shared" si="0"/>
        <v>2114</v>
      </c>
    </row>
    <row r="26" spans="2:14" ht="15">
      <c r="B26" s="114"/>
      <c r="C26" s="5">
        <v>22</v>
      </c>
      <c r="D26" s="10" t="s">
        <v>98</v>
      </c>
      <c r="E26" s="7">
        <v>120</v>
      </c>
      <c r="F26" s="7">
        <v>19200000</v>
      </c>
      <c r="G26" s="7">
        <v>120</v>
      </c>
      <c r="H26" s="7">
        <v>38400000</v>
      </c>
      <c r="I26" s="7">
        <v>118</v>
      </c>
      <c r="J26" s="7">
        <v>18720000</v>
      </c>
      <c r="K26" s="7">
        <v>126</v>
      </c>
      <c r="L26" s="7">
        <v>20160000</v>
      </c>
      <c r="M26" s="17">
        <f t="shared" si="1"/>
        <v>96480000</v>
      </c>
      <c r="N26" s="17">
        <f t="shared" si="0"/>
        <v>484</v>
      </c>
    </row>
    <row r="27" spans="2:14" ht="15">
      <c r="B27" s="114"/>
      <c r="C27" s="5">
        <v>23</v>
      </c>
      <c r="D27" s="10" t="s">
        <v>99</v>
      </c>
      <c r="E27" s="7">
        <v>497</v>
      </c>
      <c r="F27" s="7">
        <v>79520000</v>
      </c>
      <c r="G27" s="7">
        <v>493</v>
      </c>
      <c r="H27" s="7">
        <v>158080000</v>
      </c>
      <c r="I27" s="7">
        <v>493</v>
      </c>
      <c r="J27" s="7">
        <v>78720000</v>
      </c>
      <c r="K27" s="7">
        <v>463</v>
      </c>
      <c r="L27" s="7">
        <v>74080000</v>
      </c>
      <c r="M27" s="17">
        <f t="shared" si="1"/>
        <v>390400000</v>
      </c>
      <c r="N27" s="17">
        <f t="shared" si="0"/>
        <v>1946</v>
      </c>
    </row>
    <row r="28" spans="2:14" ht="15">
      <c r="B28" s="114"/>
      <c r="C28" s="5">
        <v>24</v>
      </c>
      <c r="D28" s="10" t="s">
        <v>100</v>
      </c>
      <c r="E28" s="7">
        <v>427</v>
      </c>
      <c r="F28" s="7">
        <v>68320000</v>
      </c>
      <c r="G28" s="7">
        <v>421</v>
      </c>
      <c r="H28" s="7">
        <v>135200000</v>
      </c>
      <c r="I28" s="7">
        <v>426</v>
      </c>
      <c r="J28" s="7">
        <v>68320000</v>
      </c>
      <c r="K28" s="7">
        <v>394</v>
      </c>
      <c r="L28" s="7">
        <v>63040000</v>
      </c>
      <c r="M28" s="17">
        <f t="shared" si="1"/>
        <v>334880000</v>
      </c>
      <c r="N28" s="17">
        <f t="shared" si="0"/>
        <v>1668</v>
      </c>
    </row>
    <row r="29" spans="2:14" ht="15">
      <c r="B29" s="114"/>
      <c r="C29" s="5">
        <v>25</v>
      </c>
      <c r="D29" s="10" t="s">
        <v>101</v>
      </c>
      <c r="E29" s="7">
        <v>178</v>
      </c>
      <c r="F29" s="7">
        <v>28480000</v>
      </c>
      <c r="G29" s="7">
        <v>176</v>
      </c>
      <c r="H29" s="7">
        <v>56480000</v>
      </c>
      <c r="I29" s="7">
        <v>177</v>
      </c>
      <c r="J29" s="7">
        <v>28320000</v>
      </c>
      <c r="K29" s="7">
        <v>164</v>
      </c>
      <c r="L29" s="7">
        <v>26240000</v>
      </c>
      <c r="M29" s="17">
        <f t="shared" si="1"/>
        <v>139520000</v>
      </c>
      <c r="N29" s="17">
        <f t="shared" si="0"/>
        <v>695</v>
      </c>
    </row>
    <row r="30" spans="2:14" ht="15">
      <c r="B30" s="114"/>
      <c r="C30" s="5">
        <v>26</v>
      </c>
      <c r="D30" s="10" t="s">
        <v>102</v>
      </c>
      <c r="E30" s="7">
        <v>445</v>
      </c>
      <c r="F30" s="7">
        <v>71200000</v>
      </c>
      <c r="G30" s="7">
        <v>443</v>
      </c>
      <c r="H30" s="7">
        <v>141920000</v>
      </c>
      <c r="I30" s="7">
        <v>444</v>
      </c>
      <c r="J30" s="7">
        <v>71040000</v>
      </c>
      <c r="K30" s="7">
        <v>430</v>
      </c>
      <c r="L30" s="7">
        <v>68800000</v>
      </c>
      <c r="M30" s="17">
        <f t="shared" si="1"/>
        <v>352960000</v>
      </c>
      <c r="N30" s="17">
        <f t="shared" si="0"/>
        <v>1762</v>
      </c>
    </row>
    <row r="31" spans="2:14" ht="15">
      <c r="B31" s="114"/>
      <c r="C31" s="5">
        <v>27</v>
      </c>
      <c r="D31" s="10" t="s">
        <v>103</v>
      </c>
      <c r="E31" s="7">
        <v>162</v>
      </c>
      <c r="F31" s="7">
        <v>25920000</v>
      </c>
      <c r="G31" s="7">
        <v>162</v>
      </c>
      <c r="H31" s="7">
        <v>51840000</v>
      </c>
      <c r="I31" s="7">
        <v>164</v>
      </c>
      <c r="J31" s="7">
        <v>26400000</v>
      </c>
      <c r="K31" s="7">
        <v>150</v>
      </c>
      <c r="L31" s="7">
        <v>24000000</v>
      </c>
      <c r="M31" s="17">
        <f t="shared" si="1"/>
        <v>128160000</v>
      </c>
      <c r="N31" s="17">
        <f t="shared" si="0"/>
        <v>638</v>
      </c>
    </row>
    <row r="32" spans="2:14" ht="15">
      <c r="B32" s="114"/>
      <c r="C32" s="5">
        <v>28</v>
      </c>
      <c r="D32" s="10" t="s">
        <v>104</v>
      </c>
      <c r="E32" s="7">
        <v>240</v>
      </c>
      <c r="F32" s="7">
        <v>38400000</v>
      </c>
      <c r="G32" s="7">
        <v>240</v>
      </c>
      <c r="H32" s="7">
        <v>76800000</v>
      </c>
      <c r="I32" s="7">
        <v>238</v>
      </c>
      <c r="J32" s="7">
        <v>37920000</v>
      </c>
      <c r="K32" s="7">
        <v>225</v>
      </c>
      <c r="L32" s="7">
        <v>36000000</v>
      </c>
      <c r="M32" s="17">
        <f t="shared" si="1"/>
        <v>189120000</v>
      </c>
      <c r="N32" s="17">
        <f t="shared" si="0"/>
        <v>943</v>
      </c>
    </row>
    <row r="33" spans="2:14" ht="15">
      <c r="B33" s="114"/>
      <c r="C33" s="5">
        <v>29</v>
      </c>
      <c r="D33" s="10" t="s">
        <v>105</v>
      </c>
      <c r="E33" s="7">
        <v>161</v>
      </c>
      <c r="F33" s="7">
        <v>25760000</v>
      </c>
      <c r="G33" s="7">
        <v>161</v>
      </c>
      <c r="H33" s="7">
        <v>51520000</v>
      </c>
      <c r="I33" s="7">
        <v>161</v>
      </c>
      <c r="J33" s="7">
        <v>25760000</v>
      </c>
      <c r="K33" s="7">
        <v>156</v>
      </c>
      <c r="L33" s="7">
        <v>24960000</v>
      </c>
      <c r="M33" s="17">
        <f t="shared" si="1"/>
        <v>128000000</v>
      </c>
      <c r="N33" s="17">
        <f t="shared" si="0"/>
        <v>639</v>
      </c>
    </row>
    <row r="34" spans="2:14" ht="15">
      <c r="B34" s="114"/>
      <c r="C34" s="5">
        <v>30</v>
      </c>
      <c r="D34" s="10" t="s">
        <v>106</v>
      </c>
      <c r="E34" s="7">
        <v>351</v>
      </c>
      <c r="F34" s="7">
        <v>56160000</v>
      </c>
      <c r="G34" s="7">
        <v>349</v>
      </c>
      <c r="H34" s="7">
        <v>111840000</v>
      </c>
      <c r="I34" s="7">
        <v>346</v>
      </c>
      <c r="J34" s="7">
        <v>55040000</v>
      </c>
      <c r="K34" s="7">
        <v>341</v>
      </c>
      <c r="L34" s="7">
        <v>54560000</v>
      </c>
      <c r="M34" s="17">
        <f t="shared" si="1"/>
        <v>277600000</v>
      </c>
      <c r="N34" s="17">
        <f t="shared" si="0"/>
        <v>1387</v>
      </c>
    </row>
    <row r="35" spans="2:14" ht="15">
      <c r="B35" s="114"/>
      <c r="C35" s="5">
        <v>31</v>
      </c>
      <c r="D35" s="10" t="s">
        <v>107</v>
      </c>
      <c r="E35" s="7">
        <v>181</v>
      </c>
      <c r="F35" s="7">
        <v>28960000</v>
      </c>
      <c r="G35" s="7">
        <v>177</v>
      </c>
      <c r="H35" s="7">
        <v>56960000</v>
      </c>
      <c r="I35" s="7">
        <v>183</v>
      </c>
      <c r="J35" s="7">
        <v>29600000</v>
      </c>
      <c r="K35" s="7">
        <v>172</v>
      </c>
      <c r="L35" s="7">
        <v>27520000</v>
      </c>
      <c r="M35" s="17">
        <f t="shared" si="1"/>
        <v>143040000</v>
      </c>
      <c r="N35" s="17">
        <f t="shared" si="0"/>
        <v>713</v>
      </c>
    </row>
    <row r="36" spans="2:14" ht="15">
      <c r="B36" s="114"/>
      <c r="C36" s="5">
        <v>32</v>
      </c>
      <c r="D36" s="10" t="s">
        <v>109</v>
      </c>
      <c r="E36" s="7">
        <v>155</v>
      </c>
      <c r="F36" s="7">
        <v>24800000</v>
      </c>
      <c r="G36" s="7">
        <v>151</v>
      </c>
      <c r="H36" s="7">
        <v>48640000</v>
      </c>
      <c r="I36" s="7">
        <v>153</v>
      </c>
      <c r="J36" s="7">
        <v>24480000</v>
      </c>
      <c r="K36" s="7">
        <v>145</v>
      </c>
      <c r="L36" s="7">
        <v>23200000</v>
      </c>
      <c r="M36" s="17">
        <f t="shared" si="1"/>
        <v>121120000</v>
      </c>
      <c r="N36" s="17">
        <f t="shared" si="0"/>
        <v>604</v>
      </c>
    </row>
    <row r="37" spans="2:14" ht="15">
      <c r="B37" s="115" t="s">
        <v>108</v>
      </c>
      <c r="C37" s="5">
        <v>33</v>
      </c>
      <c r="D37" s="10" t="s">
        <v>110</v>
      </c>
      <c r="E37" s="7">
        <v>170</v>
      </c>
      <c r="F37" s="7">
        <v>27200000</v>
      </c>
      <c r="G37" s="7">
        <v>170</v>
      </c>
      <c r="H37" s="7">
        <v>54400000</v>
      </c>
      <c r="I37" s="7">
        <v>170</v>
      </c>
      <c r="J37" s="7">
        <v>27200000</v>
      </c>
      <c r="K37" s="7">
        <v>155</v>
      </c>
      <c r="L37" s="7">
        <v>24800000</v>
      </c>
      <c r="M37" s="17">
        <f t="shared" si="1"/>
        <v>133600000</v>
      </c>
      <c r="N37" s="17">
        <f t="shared" si="0"/>
        <v>665</v>
      </c>
    </row>
    <row r="38" spans="2:14" ht="15">
      <c r="B38" s="115"/>
      <c r="C38" s="5">
        <v>34</v>
      </c>
      <c r="D38" s="10" t="s">
        <v>111</v>
      </c>
      <c r="E38" s="7">
        <v>154</v>
      </c>
      <c r="F38" s="7">
        <v>24640000</v>
      </c>
      <c r="G38" s="7">
        <v>154</v>
      </c>
      <c r="H38" s="7">
        <v>49280000</v>
      </c>
      <c r="I38" s="7">
        <v>146</v>
      </c>
      <c r="J38" s="7">
        <v>22720000</v>
      </c>
      <c r="K38" s="7">
        <v>159</v>
      </c>
      <c r="L38" s="7">
        <v>25440000</v>
      </c>
      <c r="M38" s="17">
        <f t="shared" si="1"/>
        <v>122080000</v>
      </c>
      <c r="N38" s="17">
        <f t="shared" si="0"/>
        <v>613</v>
      </c>
    </row>
    <row r="39" spans="2:14" ht="15">
      <c r="B39" s="115"/>
      <c r="C39" s="5">
        <v>35</v>
      </c>
      <c r="D39" s="10" t="s">
        <v>112</v>
      </c>
      <c r="E39" s="7">
        <v>698</v>
      </c>
      <c r="F39" s="7">
        <v>111680000</v>
      </c>
      <c r="G39" s="7">
        <v>700</v>
      </c>
      <c r="H39" s="7">
        <v>223840000</v>
      </c>
      <c r="I39" s="7">
        <v>687</v>
      </c>
      <c r="J39" s="7">
        <v>108960000</v>
      </c>
      <c r="K39" s="7">
        <v>660</v>
      </c>
      <c r="L39" s="7">
        <v>105600000</v>
      </c>
      <c r="M39" s="17">
        <f t="shared" si="1"/>
        <v>550080000</v>
      </c>
      <c r="N39" s="17">
        <f t="shared" si="0"/>
        <v>2745</v>
      </c>
    </row>
    <row r="40" spans="2:14" ht="15">
      <c r="B40" s="115"/>
      <c r="C40" s="5">
        <v>36</v>
      </c>
      <c r="D40" s="10" t="s">
        <v>113</v>
      </c>
      <c r="E40" s="7">
        <v>269</v>
      </c>
      <c r="F40" s="7">
        <v>43040000</v>
      </c>
      <c r="G40" s="7">
        <v>269</v>
      </c>
      <c r="H40" s="7">
        <v>86080000</v>
      </c>
      <c r="I40" s="7">
        <v>257</v>
      </c>
      <c r="J40" s="7">
        <v>40160000</v>
      </c>
      <c r="K40" s="7">
        <v>243</v>
      </c>
      <c r="L40" s="7">
        <v>38880000</v>
      </c>
      <c r="M40" s="17">
        <f t="shared" si="1"/>
        <v>208160000</v>
      </c>
      <c r="N40" s="17">
        <f t="shared" si="0"/>
        <v>1038</v>
      </c>
    </row>
    <row r="41" spans="2:14" ht="15">
      <c r="B41" s="115"/>
      <c r="C41" s="5">
        <v>37</v>
      </c>
      <c r="D41" s="10" t="s">
        <v>114</v>
      </c>
      <c r="E41" s="7">
        <v>193</v>
      </c>
      <c r="F41" s="7">
        <v>30880000</v>
      </c>
      <c r="G41" s="7">
        <v>193</v>
      </c>
      <c r="H41" s="7">
        <v>61760000</v>
      </c>
      <c r="I41" s="7">
        <v>187</v>
      </c>
      <c r="J41" s="7">
        <v>29440000</v>
      </c>
      <c r="K41" s="7">
        <v>177</v>
      </c>
      <c r="L41" s="7">
        <v>28320000</v>
      </c>
      <c r="M41" s="17">
        <f t="shared" si="1"/>
        <v>150400000</v>
      </c>
      <c r="N41" s="17">
        <f t="shared" si="0"/>
        <v>750</v>
      </c>
    </row>
    <row r="42" spans="2:14" ht="15">
      <c r="B42" s="115"/>
      <c r="C42" s="5">
        <v>38</v>
      </c>
      <c r="D42" s="10" t="s">
        <v>115</v>
      </c>
      <c r="E42" s="7">
        <v>586</v>
      </c>
      <c r="F42" s="7">
        <v>93760000</v>
      </c>
      <c r="G42" s="7">
        <v>618</v>
      </c>
      <c r="H42" s="7">
        <v>195200000</v>
      </c>
      <c r="I42" s="7">
        <v>588</v>
      </c>
      <c r="J42" s="7">
        <v>92960000</v>
      </c>
      <c r="K42" s="7">
        <v>598</v>
      </c>
      <c r="L42" s="7">
        <v>95680000</v>
      </c>
      <c r="M42" s="17">
        <f t="shared" si="1"/>
        <v>477600000</v>
      </c>
      <c r="N42" s="17">
        <f t="shared" si="0"/>
        <v>2390</v>
      </c>
    </row>
    <row r="43" spans="2:14" ht="15">
      <c r="B43" s="115"/>
      <c r="C43" s="5">
        <v>39</v>
      </c>
      <c r="D43" s="10" t="s">
        <v>116</v>
      </c>
      <c r="E43" s="7">
        <v>143</v>
      </c>
      <c r="F43" s="7">
        <v>22880000</v>
      </c>
      <c r="G43" s="7">
        <v>143</v>
      </c>
      <c r="H43" s="7">
        <v>45760000</v>
      </c>
      <c r="I43" s="7">
        <v>149</v>
      </c>
      <c r="J43" s="7">
        <v>24320000</v>
      </c>
      <c r="K43" s="7">
        <v>165</v>
      </c>
      <c r="L43" s="7">
        <v>26400000</v>
      </c>
      <c r="M43" s="17">
        <f t="shared" si="1"/>
        <v>119360000</v>
      </c>
      <c r="N43" s="17">
        <f t="shared" si="0"/>
        <v>600</v>
      </c>
    </row>
    <row r="44" spans="2:14" ht="15">
      <c r="B44" s="115"/>
      <c r="C44" s="5">
        <v>40</v>
      </c>
      <c r="D44" s="10" t="s">
        <v>117</v>
      </c>
      <c r="E44" s="7">
        <v>765</v>
      </c>
      <c r="F44" s="7">
        <v>122400000</v>
      </c>
      <c r="G44" s="7">
        <v>775</v>
      </c>
      <c r="H44" s="7">
        <v>247200000</v>
      </c>
      <c r="I44" s="7">
        <v>772</v>
      </c>
      <c r="J44" s="7">
        <v>123680000</v>
      </c>
      <c r="K44" s="7">
        <v>754</v>
      </c>
      <c r="L44" s="7">
        <v>120640000</v>
      </c>
      <c r="M44" s="17">
        <f t="shared" si="1"/>
        <v>613920000</v>
      </c>
      <c r="N44" s="17">
        <f t="shared" si="0"/>
        <v>3066</v>
      </c>
    </row>
    <row r="45" spans="2:14" ht="15">
      <c r="B45" s="115"/>
      <c r="C45" s="5">
        <v>41</v>
      </c>
      <c r="D45" s="10" t="s">
        <v>118</v>
      </c>
      <c r="E45" s="7">
        <v>153</v>
      </c>
      <c r="F45" s="7">
        <v>24480000</v>
      </c>
      <c r="G45" s="7">
        <v>153</v>
      </c>
      <c r="H45" s="7">
        <v>48960000</v>
      </c>
      <c r="I45" s="7">
        <v>155</v>
      </c>
      <c r="J45" s="7">
        <v>24960000</v>
      </c>
      <c r="K45" s="7">
        <v>150</v>
      </c>
      <c r="L45" s="7">
        <v>24000000</v>
      </c>
      <c r="M45" s="17">
        <f t="shared" si="1"/>
        <v>122400000</v>
      </c>
      <c r="N45" s="17">
        <f t="shared" si="0"/>
        <v>611</v>
      </c>
    </row>
    <row r="46" spans="2:14" ht="15">
      <c r="B46" s="115"/>
      <c r="C46" s="5">
        <v>42</v>
      </c>
      <c r="D46" s="10" t="s">
        <v>119</v>
      </c>
      <c r="E46" s="7">
        <v>242</v>
      </c>
      <c r="F46" s="7">
        <v>38720000</v>
      </c>
      <c r="G46" s="7">
        <v>242</v>
      </c>
      <c r="H46" s="7">
        <v>77440000</v>
      </c>
      <c r="I46" s="7">
        <v>236</v>
      </c>
      <c r="J46" s="7">
        <v>37280000</v>
      </c>
      <c r="K46" s="7">
        <v>237</v>
      </c>
      <c r="L46" s="7">
        <v>37920000</v>
      </c>
      <c r="M46" s="17">
        <f t="shared" si="1"/>
        <v>191360000</v>
      </c>
      <c r="N46" s="17">
        <f t="shared" si="0"/>
        <v>957</v>
      </c>
    </row>
    <row r="47" spans="2:14" ht="15">
      <c r="B47" s="115"/>
      <c r="C47" s="5">
        <v>43</v>
      </c>
      <c r="D47" s="10" t="s">
        <v>120</v>
      </c>
      <c r="E47" s="7">
        <v>463</v>
      </c>
      <c r="F47" s="7">
        <v>74080000</v>
      </c>
      <c r="G47" s="7">
        <v>465</v>
      </c>
      <c r="H47" s="7">
        <v>148640000</v>
      </c>
      <c r="I47" s="7">
        <v>460</v>
      </c>
      <c r="J47" s="7">
        <v>73280000</v>
      </c>
      <c r="K47" s="7">
        <v>482</v>
      </c>
      <c r="L47" s="7">
        <v>77120000</v>
      </c>
      <c r="M47" s="17">
        <f t="shared" si="1"/>
        <v>373120000</v>
      </c>
      <c r="N47" s="17">
        <f t="shared" si="0"/>
        <v>1870</v>
      </c>
    </row>
    <row r="48" spans="2:14" ht="15">
      <c r="B48" s="115"/>
      <c r="C48" s="5">
        <v>44</v>
      </c>
      <c r="D48" s="10" t="s">
        <v>121</v>
      </c>
      <c r="E48" s="7">
        <v>145</v>
      </c>
      <c r="F48" s="7">
        <v>23200000</v>
      </c>
      <c r="G48" s="7">
        <v>145</v>
      </c>
      <c r="H48" s="7">
        <v>46400000</v>
      </c>
      <c r="I48" s="7">
        <v>147</v>
      </c>
      <c r="J48" s="7">
        <v>23680000</v>
      </c>
      <c r="K48" s="7">
        <v>143</v>
      </c>
      <c r="L48" s="7">
        <v>22880000</v>
      </c>
      <c r="M48" s="17">
        <f t="shared" si="1"/>
        <v>116160000</v>
      </c>
      <c r="N48" s="17">
        <f t="shared" si="0"/>
        <v>580</v>
      </c>
    </row>
    <row r="49" spans="2:14" ht="15">
      <c r="B49" s="115"/>
      <c r="C49" s="5">
        <v>45</v>
      </c>
      <c r="D49" s="10" t="s">
        <v>122</v>
      </c>
      <c r="E49" s="7">
        <v>441</v>
      </c>
      <c r="F49" s="7">
        <v>70560000</v>
      </c>
      <c r="G49" s="7">
        <v>441</v>
      </c>
      <c r="H49" s="7">
        <v>141120000</v>
      </c>
      <c r="I49" s="7">
        <v>445</v>
      </c>
      <c r="J49" s="7">
        <v>71520000</v>
      </c>
      <c r="K49" s="7">
        <v>420</v>
      </c>
      <c r="L49" s="7">
        <v>67200000</v>
      </c>
      <c r="M49" s="17">
        <f t="shared" si="1"/>
        <v>350400000</v>
      </c>
      <c r="N49" s="17">
        <f t="shared" si="0"/>
        <v>1747</v>
      </c>
    </row>
    <row r="50" spans="2:14" ht="15">
      <c r="B50" s="115"/>
      <c r="C50" s="5">
        <v>46</v>
      </c>
      <c r="D50" s="10" t="s">
        <v>123</v>
      </c>
      <c r="E50" s="7">
        <v>47</v>
      </c>
      <c r="F50" s="7">
        <v>7520000</v>
      </c>
      <c r="G50" s="7">
        <v>47</v>
      </c>
      <c r="H50" s="7">
        <v>15040000</v>
      </c>
      <c r="I50" s="7">
        <v>47</v>
      </c>
      <c r="J50" s="7">
        <v>7520000</v>
      </c>
      <c r="K50" s="7">
        <v>42</v>
      </c>
      <c r="L50" s="7">
        <v>6720000</v>
      </c>
      <c r="M50" s="17">
        <f t="shared" si="1"/>
        <v>36800000</v>
      </c>
      <c r="N50" s="17">
        <f t="shared" si="0"/>
        <v>183</v>
      </c>
    </row>
    <row r="51" spans="2:14" ht="15">
      <c r="B51" s="115"/>
      <c r="C51" s="5">
        <v>47</v>
      </c>
      <c r="D51" s="10" t="s">
        <v>124</v>
      </c>
      <c r="E51" s="7">
        <v>86</v>
      </c>
      <c r="F51" s="7">
        <v>13760000</v>
      </c>
      <c r="G51" s="7">
        <v>86</v>
      </c>
      <c r="H51" s="7">
        <v>27520000</v>
      </c>
      <c r="I51" s="7">
        <v>86</v>
      </c>
      <c r="J51" s="7">
        <v>13760000</v>
      </c>
      <c r="K51" s="7">
        <v>83</v>
      </c>
      <c r="L51" s="7">
        <v>13280000</v>
      </c>
      <c r="M51" s="17">
        <f t="shared" si="1"/>
        <v>68320000</v>
      </c>
      <c r="N51" s="17">
        <f t="shared" si="0"/>
        <v>341</v>
      </c>
    </row>
    <row r="52" spans="2:14" ht="15">
      <c r="B52" s="115"/>
      <c r="C52" s="5">
        <v>48</v>
      </c>
      <c r="D52" s="10" t="s">
        <v>125</v>
      </c>
      <c r="E52" s="7">
        <v>610</v>
      </c>
      <c r="F52" s="7">
        <v>97600000</v>
      </c>
      <c r="G52" s="7">
        <v>608</v>
      </c>
      <c r="H52" s="7">
        <v>194720000</v>
      </c>
      <c r="I52" s="7">
        <v>599</v>
      </c>
      <c r="J52" s="7">
        <v>95040000</v>
      </c>
      <c r="K52" s="7">
        <v>583</v>
      </c>
      <c r="L52" s="7">
        <v>93280000</v>
      </c>
      <c r="M52" s="17">
        <f t="shared" si="1"/>
        <v>480640000</v>
      </c>
      <c r="N52" s="17">
        <f t="shared" si="0"/>
        <v>2400</v>
      </c>
    </row>
    <row r="53" spans="2:14" ht="15">
      <c r="B53" s="115"/>
      <c r="C53" s="5">
        <v>49</v>
      </c>
      <c r="D53" s="10" t="s">
        <v>127</v>
      </c>
      <c r="E53" s="7">
        <v>446</v>
      </c>
      <c r="F53" s="7">
        <v>71360000</v>
      </c>
      <c r="G53" s="7">
        <v>444</v>
      </c>
      <c r="H53" s="7">
        <v>142240000</v>
      </c>
      <c r="I53" s="7">
        <v>441</v>
      </c>
      <c r="J53" s="7">
        <v>70240000</v>
      </c>
      <c r="K53" s="7">
        <v>419</v>
      </c>
      <c r="L53" s="7">
        <v>67040000</v>
      </c>
      <c r="M53" s="17">
        <f t="shared" si="1"/>
        <v>350880000</v>
      </c>
      <c r="N53" s="17">
        <f t="shared" si="0"/>
        <v>1750</v>
      </c>
    </row>
    <row r="54" spans="2:14" ht="15">
      <c r="B54" s="116" t="s">
        <v>126</v>
      </c>
      <c r="C54" s="5">
        <v>50</v>
      </c>
      <c r="D54" s="10" t="s">
        <v>128</v>
      </c>
      <c r="E54" s="7">
        <v>93</v>
      </c>
      <c r="F54" s="7">
        <v>14880000</v>
      </c>
      <c r="G54" s="7">
        <v>93</v>
      </c>
      <c r="H54" s="7">
        <v>29760000</v>
      </c>
      <c r="I54" s="7">
        <v>91</v>
      </c>
      <c r="J54" s="7">
        <v>14400000</v>
      </c>
      <c r="K54" s="7">
        <v>104</v>
      </c>
      <c r="L54" s="7">
        <v>16640000</v>
      </c>
      <c r="M54" s="17">
        <f t="shared" si="1"/>
        <v>75680000</v>
      </c>
      <c r="N54" s="17">
        <f t="shared" si="0"/>
        <v>381</v>
      </c>
    </row>
    <row r="55" spans="2:14" ht="15">
      <c r="B55" s="116"/>
      <c r="C55" s="5">
        <v>51</v>
      </c>
      <c r="D55" s="10" t="s">
        <v>129</v>
      </c>
      <c r="E55" s="7">
        <v>241</v>
      </c>
      <c r="F55" s="7">
        <v>38560000</v>
      </c>
      <c r="G55" s="7">
        <v>247</v>
      </c>
      <c r="H55" s="7">
        <v>78560000</v>
      </c>
      <c r="I55" s="7">
        <v>242</v>
      </c>
      <c r="J55" s="7">
        <v>38560000</v>
      </c>
      <c r="K55" s="7">
        <v>254</v>
      </c>
      <c r="L55" s="7">
        <v>40640000</v>
      </c>
      <c r="M55" s="17">
        <f t="shared" si="1"/>
        <v>196320000</v>
      </c>
      <c r="N55" s="17">
        <f t="shared" si="0"/>
        <v>984</v>
      </c>
    </row>
    <row r="56" spans="2:14" ht="15">
      <c r="B56" s="116"/>
      <c r="C56" s="5">
        <v>52</v>
      </c>
      <c r="D56" s="10" t="s">
        <v>130</v>
      </c>
      <c r="E56" s="7">
        <v>115</v>
      </c>
      <c r="F56" s="7">
        <v>18400000</v>
      </c>
      <c r="G56" s="7">
        <v>111</v>
      </c>
      <c r="H56" s="7">
        <v>35840000</v>
      </c>
      <c r="I56" s="7">
        <v>111</v>
      </c>
      <c r="J56" s="7">
        <v>17600000</v>
      </c>
      <c r="K56" s="7">
        <v>118</v>
      </c>
      <c r="L56" s="7">
        <v>18880000</v>
      </c>
      <c r="M56" s="17">
        <f t="shared" si="1"/>
        <v>90720000</v>
      </c>
      <c r="N56" s="17">
        <f t="shared" si="0"/>
        <v>455</v>
      </c>
    </row>
    <row r="57" spans="2:14" ht="15">
      <c r="B57" s="116"/>
      <c r="C57" s="5">
        <v>53</v>
      </c>
      <c r="D57" s="10" t="s">
        <v>131</v>
      </c>
      <c r="E57" s="7">
        <v>312</v>
      </c>
      <c r="F57" s="7">
        <v>49920000</v>
      </c>
      <c r="G57" s="7">
        <v>312</v>
      </c>
      <c r="H57" s="7">
        <v>99840000</v>
      </c>
      <c r="I57" s="7">
        <v>312</v>
      </c>
      <c r="J57" s="7">
        <v>49920000</v>
      </c>
      <c r="K57" s="7">
        <v>315</v>
      </c>
      <c r="L57" s="7">
        <v>50400000</v>
      </c>
      <c r="M57" s="17">
        <f t="shared" si="1"/>
        <v>250080000</v>
      </c>
      <c r="N57" s="17">
        <f t="shared" si="0"/>
        <v>1251</v>
      </c>
    </row>
    <row r="58" spans="2:14" ht="15">
      <c r="B58" s="116"/>
      <c r="C58" s="5">
        <v>54</v>
      </c>
      <c r="D58" s="10" t="s">
        <v>132</v>
      </c>
      <c r="E58" s="7">
        <v>216</v>
      </c>
      <c r="F58" s="7">
        <v>34560000</v>
      </c>
      <c r="G58" s="7">
        <v>214</v>
      </c>
      <c r="H58" s="7">
        <v>68640000</v>
      </c>
      <c r="I58" s="7">
        <v>219</v>
      </c>
      <c r="J58" s="7">
        <v>35360000</v>
      </c>
      <c r="K58" s="7">
        <v>211</v>
      </c>
      <c r="L58" s="7">
        <v>33760000</v>
      </c>
      <c r="M58" s="17">
        <f t="shared" si="1"/>
        <v>172320000</v>
      </c>
      <c r="N58" s="17">
        <f t="shared" si="0"/>
        <v>860</v>
      </c>
    </row>
    <row r="59" spans="2:14" ht="15">
      <c r="B59" s="116"/>
      <c r="C59" s="5">
        <v>55</v>
      </c>
      <c r="D59" s="10" t="s">
        <v>133</v>
      </c>
      <c r="E59" s="7">
        <v>461</v>
      </c>
      <c r="F59" s="7">
        <v>73760000</v>
      </c>
      <c r="G59" s="7">
        <v>457</v>
      </c>
      <c r="H59" s="7">
        <v>146560000</v>
      </c>
      <c r="I59" s="7">
        <v>459</v>
      </c>
      <c r="J59" s="7">
        <v>73440000</v>
      </c>
      <c r="K59" s="7">
        <v>446</v>
      </c>
      <c r="L59" s="7">
        <v>71360000</v>
      </c>
      <c r="M59" s="17">
        <f t="shared" si="1"/>
        <v>365120000</v>
      </c>
      <c r="N59" s="17">
        <f t="shared" si="0"/>
        <v>1823</v>
      </c>
    </row>
    <row r="60" spans="2:14" ht="15">
      <c r="B60" s="116"/>
      <c r="C60" s="5">
        <v>56</v>
      </c>
      <c r="D60" s="10" t="s">
        <v>134</v>
      </c>
      <c r="E60" s="7">
        <v>399</v>
      </c>
      <c r="F60" s="7">
        <v>63840000</v>
      </c>
      <c r="G60" s="7">
        <v>399</v>
      </c>
      <c r="H60" s="7">
        <v>127680000</v>
      </c>
      <c r="I60" s="7">
        <v>403</v>
      </c>
      <c r="J60" s="7">
        <v>64800000</v>
      </c>
      <c r="K60" s="7">
        <v>410</v>
      </c>
      <c r="L60" s="7">
        <v>65600000</v>
      </c>
      <c r="M60" s="17">
        <f t="shared" si="1"/>
        <v>321920000</v>
      </c>
      <c r="N60" s="17">
        <f t="shared" si="0"/>
        <v>1611</v>
      </c>
    </row>
    <row r="61" spans="2:14" ht="15">
      <c r="B61" s="116"/>
      <c r="C61" s="5">
        <v>57</v>
      </c>
      <c r="D61" s="10" t="s">
        <v>135</v>
      </c>
      <c r="E61" s="7">
        <v>205</v>
      </c>
      <c r="F61" s="7">
        <v>32800000</v>
      </c>
      <c r="G61" s="7">
        <v>205</v>
      </c>
      <c r="H61" s="7">
        <v>65600000</v>
      </c>
      <c r="I61" s="7">
        <v>199</v>
      </c>
      <c r="J61" s="7">
        <v>31360000</v>
      </c>
      <c r="K61" s="7">
        <v>206</v>
      </c>
      <c r="L61" s="7">
        <v>32960000</v>
      </c>
      <c r="M61" s="17">
        <f t="shared" si="1"/>
        <v>162720000</v>
      </c>
      <c r="N61" s="17">
        <f t="shared" si="0"/>
        <v>815</v>
      </c>
    </row>
    <row r="62" spans="2:14" ht="15">
      <c r="B62" s="116"/>
      <c r="C62" s="5">
        <v>58</v>
      </c>
      <c r="D62" s="10" t="s">
        <v>136</v>
      </c>
      <c r="E62" s="7">
        <v>668</v>
      </c>
      <c r="F62" s="7">
        <v>106880000</v>
      </c>
      <c r="G62" s="7">
        <v>668</v>
      </c>
      <c r="H62" s="7">
        <v>213760000</v>
      </c>
      <c r="I62" s="7">
        <v>664</v>
      </c>
      <c r="J62" s="7">
        <v>105920000</v>
      </c>
      <c r="K62" s="7">
        <v>637</v>
      </c>
      <c r="L62" s="7">
        <v>101920000</v>
      </c>
      <c r="M62" s="17">
        <f t="shared" si="1"/>
        <v>528480000</v>
      </c>
      <c r="N62" s="17">
        <f t="shared" si="0"/>
        <v>2637</v>
      </c>
    </row>
    <row r="63" spans="2:14" ht="15">
      <c r="B63" s="116"/>
      <c r="C63" s="5">
        <v>59</v>
      </c>
      <c r="D63" s="10" t="s">
        <v>137</v>
      </c>
      <c r="E63" s="7">
        <v>441</v>
      </c>
      <c r="F63" s="7">
        <v>70560000</v>
      </c>
      <c r="G63" s="7">
        <v>441</v>
      </c>
      <c r="H63" s="7">
        <v>141120000</v>
      </c>
      <c r="I63" s="7">
        <v>449</v>
      </c>
      <c r="J63" s="7">
        <v>72480000</v>
      </c>
      <c r="K63" s="7">
        <v>427</v>
      </c>
      <c r="L63" s="7">
        <v>68320000</v>
      </c>
      <c r="M63" s="17">
        <f t="shared" si="1"/>
        <v>352480000</v>
      </c>
      <c r="N63" s="17">
        <f t="shared" si="0"/>
        <v>1758</v>
      </c>
    </row>
    <row r="64" spans="2:14" ht="15">
      <c r="B64" s="116"/>
      <c r="C64" s="5">
        <v>60</v>
      </c>
      <c r="D64" s="10" t="s">
        <v>138</v>
      </c>
      <c r="E64" s="7">
        <v>211</v>
      </c>
      <c r="F64" s="7">
        <v>33760000</v>
      </c>
      <c r="G64" s="7">
        <v>207</v>
      </c>
      <c r="H64" s="7">
        <v>66560000</v>
      </c>
      <c r="I64" s="7">
        <v>209</v>
      </c>
      <c r="J64" s="7">
        <v>33440000</v>
      </c>
      <c r="K64" s="7">
        <v>200</v>
      </c>
      <c r="L64" s="7">
        <v>32000000</v>
      </c>
      <c r="M64" s="17">
        <f t="shared" si="1"/>
        <v>165760000</v>
      </c>
      <c r="N64" s="17">
        <f t="shared" si="0"/>
        <v>827</v>
      </c>
    </row>
    <row r="65" spans="2:14" ht="15">
      <c r="B65" s="116"/>
      <c r="C65" s="5">
        <v>61</v>
      </c>
      <c r="D65" s="10" t="s">
        <v>139</v>
      </c>
      <c r="E65" s="7">
        <v>215</v>
      </c>
      <c r="F65" s="7">
        <v>34400000</v>
      </c>
      <c r="G65" s="7">
        <v>215</v>
      </c>
      <c r="H65" s="7">
        <v>68800000</v>
      </c>
      <c r="I65" s="7">
        <v>217</v>
      </c>
      <c r="J65" s="7">
        <v>34880000</v>
      </c>
      <c r="K65" s="7">
        <v>205</v>
      </c>
      <c r="L65" s="7">
        <v>32800000</v>
      </c>
      <c r="M65" s="17">
        <f t="shared" si="1"/>
        <v>170880000</v>
      </c>
      <c r="N65" s="17">
        <f t="shared" si="0"/>
        <v>852</v>
      </c>
    </row>
    <row r="66" spans="2:14" ht="15">
      <c r="B66" s="116"/>
      <c r="C66" s="5">
        <v>62</v>
      </c>
      <c r="D66" s="10" t="s">
        <v>140</v>
      </c>
      <c r="E66" s="7">
        <v>58</v>
      </c>
      <c r="F66" s="7">
        <v>9280000</v>
      </c>
      <c r="G66" s="7">
        <v>58</v>
      </c>
      <c r="H66" s="7">
        <v>18560000</v>
      </c>
      <c r="I66" s="7">
        <v>52</v>
      </c>
      <c r="J66" s="7">
        <v>7840000</v>
      </c>
      <c r="K66" s="7">
        <v>72</v>
      </c>
      <c r="L66" s="7">
        <v>11520000</v>
      </c>
      <c r="M66" s="17">
        <f t="shared" si="1"/>
        <v>47200000</v>
      </c>
      <c r="N66" s="17">
        <f t="shared" si="0"/>
        <v>240</v>
      </c>
    </row>
    <row r="67" spans="2:14" ht="15">
      <c r="B67" s="116"/>
      <c r="C67" s="5">
        <v>63</v>
      </c>
      <c r="D67" s="10" t="s">
        <v>142</v>
      </c>
      <c r="E67" s="7">
        <v>244</v>
      </c>
      <c r="F67" s="7">
        <v>39040000</v>
      </c>
      <c r="G67" s="7">
        <v>244</v>
      </c>
      <c r="H67" s="7">
        <v>78080000</v>
      </c>
      <c r="I67" s="7">
        <v>274</v>
      </c>
      <c r="J67" s="7">
        <v>46240000</v>
      </c>
      <c r="K67" s="7">
        <v>278</v>
      </c>
      <c r="L67" s="7">
        <v>44480000</v>
      </c>
      <c r="M67" s="17">
        <f t="shared" si="1"/>
        <v>207840000</v>
      </c>
      <c r="N67" s="17">
        <f t="shared" si="0"/>
        <v>1040</v>
      </c>
    </row>
    <row r="68" spans="2:14" ht="15">
      <c r="B68" s="112" t="s">
        <v>141</v>
      </c>
      <c r="C68" s="5">
        <v>64</v>
      </c>
      <c r="D68" s="10" t="s">
        <v>143</v>
      </c>
      <c r="E68" s="7">
        <v>204</v>
      </c>
      <c r="F68" s="7">
        <v>32640000</v>
      </c>
      <c r="G68" s="7">
        <v>204</v>
      </c>
      <c r="H68" s="7">
        <v>65280000</v>
      </c>
      <c r="I68" s="7">
        <v>206</v>
      </c>
      <c r="J68" s="7">
        <v>33120000</v>
      </c>
      <c r="K68" s="7">
        <v>205</v>
      </c>
      <c r="L68" s="7">
        <v>32800000</v>
      </c>
      <c r="M68" s="17">
        <f t="shared" si="1"/>
        <v>163840000</v>
      </c>
      <c r="N68" s="17">
        <f t="shared" si="0"/>
        <v>819</v>
      </c>
    </row>
    <row r="69" spans="2:14" ht="15">
      <c r="B69" s="112"/>
      <c r="C69" s="5">
        <v>65</v>
      </c>
      <c r="D69" s="10" t="s">
        <v>144</v>
      </c>
      <c r="E69" s="7">
        <v>123</v>
      </c>
      <c r="F69" s="7">
        <v>19680000</v>
      </c>
      <c r="G69" s="7">
        <v>121</v>
      </c>
      <c r="H69" s="7">
        <v>38880000</v>
      </c>
      <c r="I69" s="7">
        <v>124</v>
      </c>
      <c r="J69" s="7">
        <v>20000000</v>
      </c>
      <c r="K69" s="7">
        <v>127</v>
      </c>
      <c r="L69" s="7">
        <v>20320000</v>
      </c>
      <c r="M69" s="17">
        <f t="shared" si="1"/>
        <v>98880000</v>
      </c>
      <c r="N69" s="17">
        <f aca="true" t="shared" si="2" ref="N69:N132">SUM(K69,I69,G69,E69)</f>
        <v>495</v>
      </c>
    </row>
    <row r="70" spans="2:14" ht="15">
      <c r="B70" s="112"/>
      <c r="C70" s="5">
        <v>66</v>
      </c>
      <c r="D70" s="10" t="s">
        <v>145</v>
      </c>
      <c r="E70" s="7">
        <v>461</v>
      </c>
      <c r="F70" s="7">
        <v>73760000</v>
      </c>
      <c r="G70" s="7">
        <v>463</v>
      </c>
      <c r="H70" s="7">
        <v>148000000</v>
      </c>
      <c r="I70" s="7">
        <v>458</v>
      </c>
      <c r="J70" s="7">
        <v>72960000</v>
      </c>
      <c r="K70" s="7">
        <v>438</v>
      </c>
      <c r="L70" s="7">
        <v>70080000</v>
      </c>
      <c r="M70" s="17">
        <f aca="true" t="shared" si="3" ref="M70:M133">SUM(F70,H70,J70,L70)</f>
        <v>364800000</v>
      </c>
      <c r="N70" s="17">
        <f t="shared" si="2"/>
        <v>1820</v>
      </c>
    </row>
    <row r="71" spans="2:14" ht="15">
      <c r="B71" s="112"/>
      <c r="C71" s="5">
        <v>67</v>
      </c>
      <c r="D71" s="10" t="s">
        <v>146</v>
      </c>
      <c r="E71" s="7">
        <v>250</v>
      </c>
      <c r="F71" s="7">
        <v>40000000</v>
      </c>
      <c r="G71" s="7">
        <v>250</v>
      </c>
      <c r="H71" s="7">
        <v>80000000</v>
      </c>
      <c r="I71" s="7">
        <v>246</v>
      </c>
      <c r="J71" s="7">
        <v>39040000</v>
      </c>
      <c r="K71" s="7">
        <v>263</v>
      </c>
      <c r="L71" s="7">
        <v>42080000</v>
      </c>
      <c r="M71" s="17">
        <f t="shared" si="3"/>
        <v>201120000</v>
      </c>
      <c r="N71" s="17">
        <f t="shared" si="2"/>
        <v>1009</v>
      </c>
    </row>
    <row r="72" spans="2:14" ht="15">
      <c r="B72" s="112"/>
      <c r="C72" s="5">
        <v>68</v>
      </c>
      <c r="D72" s="10" t="s">
        <v>147</v>
      </c>
      <c r="E72" s="7">
        <v>508</v>
      </c>
      <c r="F72" s="7">
        <v>81280000</v>
      </c>
      <c r="G72" s="7">
        <v>508</v>
      </c>
      <c r="H72" s="7">
        <v>162560000</v>
      </c>
      <c r="I72" s="7">
        <v>502</v>
      </c>
      <c r="J72" s="7">
        <v>79840000</v>
      </c>
      <c r="K72" s="7">
        <v>477</v>
      </c>
      <c r="L72" s="7">
        <v>76320000</v>
      </c>
      <c r="M72" s="17">
        <f t="shared" si="3"/>
        <v>400000000</v>
      </c>
      <c r="N72" s="17">
        <f t="shared" si="2"/>
        <v>1995</v>
      </c>
    </row>
    <row r="73" spans="2:14" ht="15">
      <c r="B73" s="112"/>
      <c r="C73" s="5">
        <v>69</v>
      </c>
      <c r="D73" s="10" t="s">
        <v>148</v>
      </c>
      <c r="E73" s="7">
        <v>417</v>
      </c>
      <c r="F73" s="7">
        <v>66720000</v>
      </c>
      <c r="G73" s="7">
        <v>405</v>
      </c>
      <c r="H73" s="7">
        <v>130560000</v>
      </c>
      <c r="I73" s="7">
        <v>415</v>
      </c>
      <c r="J73" s="7">
        <v>66720000</v>
      </c>
      <c r="K73" s="7">
        <v>416</v>
      </c>
      <c r="L73" s="7">
        <v>66560000</v>
      </c>
      <c r="M73" s="17">
        <f t="shared" si="3"/>
        <v>330560000</v>
      </c>
      <c r="N73" s="17">
        <f t="shared" si="2"/>
        <v>1653</v>
      </c>
    </row>
    <row r="74" spans="2:14" ht="15">
      <c r="B74" s="112"/>
      <c r="C74" s="5">
        <v>70</v>
      </c>
      <c r="D74" s="10" t="s">
        <v>149</v>
      </c>
      <c r="E74" s="7">
        <v>248</v>
      </c>
      <c r="F74" s="7">
        <v>39680000</v>
      </c>
      <c r="G74" s="7">
        <v>248</v>
      </c>
      <c r="H74" s="7">
        <v>79360000</v>
      </c>
      <c r="I74" s="7">
        <v>246</v>
      </c>
      <c r="J74" s="7">
        <v>39200000</v>
      </c>
      <c r="K74" s="7">
        <v>231</v>
      </c>
      <c r="L74" s="7">
        <v>36960000</v>
      </c>
      <c r="M74" s="17">
        <f t="shared" si="3"/>
        <v>195200000</v>
      </c>
      <c r="N74" s="17">
        <f t="shared" si="2"/>
        <v>973</v>
      </c>
    </row>
    <row r="75" spans="2:14" ht="15">
      <c r="B75" s="112"/>
      <c r="C75" s="5">
        <v>71</v>
      </c>
      <c r="D75" s="10" t="s">
        <v>150</v>
      </c>
      <c r="E75" s="7">
        <v>150</v>
      </c>
      <c r="F75" s="7">
        <v>24000000</v>
      </c>
      <c r="G75" s="7">
        <v>152</v>
      </c>
      <c r="H75" s="7">
        <v>48480000</v>
      </c>
      <c r="I75" s="7">
        <v>147</v>
      </c>
      <c r="J75" s="7">
        <v>23200000</v>
      </c>
      <c r="K75" s="7">
        <v>149</v>
      </c>
      <c r="L75" s="7">
        <v>23840000</v>
      </c>
      <c r="M75" s="17">
        <f t="shared" si="3"/>
        <v>119520000</v>
      </c>
      <c r="N75" s="17">
        <f t="shared" si="2"/>
        <v>598</v>
      </c>
    </row>
    <row r="76" spans="2:14" ht="15">
      <c r="B76" s="112"/>
      <c r="C76" s="5">
        <v>72</v>
      </c>
      <c r="D76" s="10" t="s">
        <v>151</v>
      </c>
      <c r="E76" s="7">
        <v>366</v>
      </c>
      <c r="F76" s="7">
        <v>58560000</v>
      </c>
      <c r="G76" s="7">
        <v>366</v>
      </c>
      <c r="H76" s="7">
        <v>117120000</v>
      </c>
      <c r="I76" s="7">
        <v>358</v>
      </c>
      <c r="J76" s="7">
        <v>56640000</v>
      </c>
      <c r="K76" s="7">
        <v>355</v>
      </c>
      <c r="L76" s="7">
        <v>56800000</v>
      </c>
      <c r="M76" s="17">
        <f t="shared" si="3"/>
        <v>289120000</v>
      </c>
      <c r="N76" s="17">
        <f t="shared" si="2"/>
        <v>1445</v>
      </c>
    </row>
    <row r="77" spans="2:14" ht="15">
      <c r="B77" s="112"/>
      <c r="C77" s="5">
        <v>73</v>
      </c>
      <c r="D77" s="10" t="s">
        <v>152</v>
      </c>
      <c r="E77" s="7">
        <v>463</v>
      </c>
      <c r="F77" s="7">
        <v>74080000</v>
      </c>
      <c r="G77" s="7">
        <v>463</v>
      </c>
      <c r="H77" s="7">
        <v>148160000</v>
      </c>
      <c r="I77" s="7">
        <v>463</v>
      </c>
      <c r="J77" s="7">
        <v>74080000</v>
      </c>
      <c r="K77" s="7">
        <v>449</v>
      </c>
      <c r="L77" s="7">
        <v>71840000</v>
      </c>
      <c r="M77" s="17">
        <f t="shared" si="3"/>
        <v>368160000</v>
      </c>
      <c r="N77" s="17">
        <f t="shared" si="2"/>
        <v>1838</v>
      </c>
    </row>
    <row r="78" spans="2:14" ht="15">
      <c r="B78" s="112"/>
      <c r="C78" s="5">
        <v>74</v>
      </c>
      <c r="D78" s="10" t="s">
        <v>153</v>
      </c>
      <c r="E78" s="7">
        <v>396</v>
      </c>
      <c r="F78" s="7">
        <v>63360000</v>
      </c>
      <c r="G78" s="7">
        <v>396</v>
      </c>
      <c r="H78" s="7">
        <v>126720000</v>
      </c>
      <c r="I78" s="7">
        <v>404</v>
      </c>
      <c r="J78" s="7">
        <v>65280000</v>
      </c>
      <c r="K78" s="7">
        <v>404</v>
      </c>
      <c r="L78" s="7">
        <v>64640000</v>
      </c>
      <c r="M78" s="17">
        <f t="shared" si="3"/>
        <v>320000000</v>
      </c>
      <c r="N78" s="17">
        <f t="shared" si="2"/>
        <v>1600</v>
      </c>
    </row>
    <row r="79" spans="2:14" ht="15">
      <c r="B79" s="112"/>
      <c r="C79" s="5">
        <v>75</v>
      </c>
      <c r="D79" s="10" t="s">
        <v>154</v>
      </c>
      <c r="E79" s="7">
        <v>213</v>
      </c>
      <c r="F79" s="7">
        <v>34080000</v>
      </c>
      <c r="G79" s="7">
        <v>211</v>
      </c>
      <c r="H79" s="7">
        <v>67680000</v>
      </c>
      <c r="I79" s="7">
        <v>210</v>
      </c>
      <c r="J79" s="7">
        <v>33440000</v>
      </c>
      <c r="K79" s="7">
        <v>200</v>
      </c>
      <c r="L79" s="7">
        <v>32000000</v>
      </c>
      <c r="M79" s="17">
        <f t="shared" si="3"/>
        <v>167200000</v>
      </c>
      <c r="N79" s="17">
        <f t="shared" si="2"/>
        <v>834</v>
      </c>
    </row>
    <row r="80" spans="2:14" ht="15">
      <c r="B80" s="112"/>
      <c r="C80" s="5">
        <v>76</v>
      </c>
      <c r="D80" s="10" t="s">
        <v>155</v>
      </c>
      <c r="E80" s="7">
        <v>455</v>
      </c>
      <c r="F80" s="7">
        <v>72800000</v>
      </c>
      <c r="G80" s="7">
        <v>453</v>
      </c>
      <c r="H80" s="7">
        <v>145120000</v>
      </c>
      <c r="I80" s="7">
        <v>460</v>
      </c>
      <c r="J80" s="7">
        <v>74080000</v>
      </c>
      <c r="K80" s="7">
        <v>436</v>
      </c>
      <c r="L80" s="7">
        <v>69760000</v>
      </c>
      <c r="M80" s="17">
        <f t="shared" si="3"/>
        <v>361760000</v>
      </c>
      <c r="N80" s="17">
        <f t="shared" si="2"/>
        <v>1804</v>
      </c>
    </row>
    <row r="81" spans="2:14" ht="15">
      <c r="B81" s="112"/>
      <c r="C81" s="5">
        <v>77</v>
      </c>
      <c r="D81" s="10" t="s">
        <v>156</v>
      </c>
      <c r="E81" s="7">
        <v>324</v>
      </c>
      <c r="F81" s="7">
        <v>51840000</v>
      </c>
      <c r="G81" s="7">
        <v>324</v>
      </c>
      <c r="H81" s="7">
        <v>103680000</v>
      </c>
      <c r="I81" s="7">
        <v>322</v>
      </c>
      <c r="J81" s="7">
        <v>51360000</v>
      </c>
      <c r="K81" s="7">
        <v>317</v>
      </c>
      <c r="L81" s="7">
        <v>50720000</v>
      </c>
      <c r="M81" s="17">
        <f t="shared" si="3"/>
        <v>257600000</v>
      </c>
      <c r="N81" s="17">
        <f t="shared" si="2"/>
        <v>1287</v>
      </c>
    </row>
    <row r="82" spans="2:14" ht="15">
      <c r="B82" s="112"/>
      <c r="C82" s="5">
        <v>78</v>
      </c>
      <c r="D82" s="10" t="s">
        <v>157</v>
      </c>
      <c r="E82" s="7">
        <v>348</v>
      </c>
      <c r="F82" s="7">
        <v>55680000</v>
      </c>
      <c r="G82" s="7">
        <v>348</v>
      </c>
      <c r="H82" s="7">
        <v>111360000</v>
      </c>
      <c r="I82" s="7">
        <v>346</v>
      </c>
      <c r="J82" s="7">
        <v>55200000</v>
      </c>
      <c r="K82" s="7">
        <v>345</v>
      </c>
      <c r="L82" s="7">
        <v>55200000</v>
      </c>
      <c r="M82" s="17">
        <f t="shared" si="3"/>
        <v>277440000</v>
      </c>
      <c r="N82" s="17">
        <f t="shared" si="2"/>
        <v>1387</v>
      </c>
    </row>
    <row r="83" spans="2:14" ht="15">
      <c r="B83" s="112"/>
      <c r="C83" s="5">
        <v>79</v>
      </c>
      <c r="D83" s="10" t="s">
        <v>159</v>
      </c>
      <c r="E83" s="7">
        <v>512</v>
      </c>
      <c r="F83" s="7">
        <v>81920000</v>
      </c>
      <c r="G83" s="7">
        <v>510</v>
      </c>
      <c r="H83" s="7">
        <v>163360000</v>
      </c>
      <c r="I83" s="7">
        <v>509</v>
      </c>
      <c r="J83" s="7">
        <v>81280000</v>
      </c>
      <c r="K83" s="7">
        <v>458</v>
      </c>
      <c r="L83" s="7">
        <v>73280000</v>
      </c>
      <c r="M83" s="17">
        <f t="shared" si="3"/>
        <v>399840000</v>
      </c>
      <c r="N83" s="17">
        <f t="shared" si="2"/>
        <v>1989</v>
      </c>
    </row>
    <row r="84" spans="2:14" ht="15">
      <c r="B84" s="113" t="s">
        <v>158</v>
      </c>
      <c r="C84" s="5">
        <v>80</v>
      </c>
      <c r="D84" s="10" t="s">
        <v>160</v>
      </c>
      <c r="E84" s="7">
        <v>530</v>
      </c>
      <c r="F84" s="7">
        <v>84800000</v>
      </c>
      <c r="G84" s="7">
        <v>530</v>
      </c>
      <c r="H84" s="7">
        <v>169600000</v>
      </c>
      <c r="I84" s="7">
        <v>520</v>
      </c>
      <c r="J84" s="7">
        <v>82400000</v>
      </c>
      <c r="K84" s="7">
        <v>501</v>
      </c>
      <c r="L84" s="7">
        <v>80160000</v>
      </c>
      <c r="M84" s="17">
        <f t="shared" si="3"/>
        <v>416960000</v>
      </c>
      <c r="N84" s="17">
        <f t="shared" si="2"/>
        <v>2081</v>
      </c>
    </row>
    <row r="85" spans="2:14" ht="15">
      <c r="B85" s="113"/>
      <c r="C85" s="5">
        <v>81</v>
      </c>
      <c r="D85" s="10" t="s">
        <v>161</v>
      </c>
      <c r="E85" s="7">
        <v>136</v>
      </c>
      <c r="F85" s="7">
        <v>21760000</v>
      </c>
      <c r="G85" s="7">
        <v>136</v>
      </c>
      <c r="H85" s="7">
        <v>43520000</v>
      </c>
      <c r="I85" s="7">
        <v>136</v>
      </c>
      <c r="J85" s="7">
        <v>21760000</v>
      </c>
      <c r="K85" s="7">
        <v>144</v>
      </c>
      <c r="L85" s="7">
        <v>23040000</v>
      </c>
      <c r="M85" s="17">
        <f t="shared" si="3"/>
        <v>110080000</v>
      </c>
      <c r="N85" s="17">
        <f t="shared" si="2"/>
        <v>552</v>
      </c>
    </row>
    <row r="86" spans="2:14" ht="15">
      <c r="B86" s="113"/>
      <c r="C86" s="5">
        <v>82</v>
      </c>
      <c r="D86" s="10" t="s">
        <v>162</v>
      </c>
      <c r="E86" s="7">
        <v>234</v>
      </c>
      <c r="F86" s="7">
        <v>37440000</v>
      </c>
      <c r="G86" s="7">
        <v>234</v>
      </c>
      <c r="H86" s="7">
        <v>74880000</v>
      </c>
      <c r="I86" s="7">
        <v>234</v>
      </c>
      <c r="J86" s="7">
        <v>37440000</v>
      </c>
      <c r="K86" s="7">
        <v>222</v>
      </c>
      <c r="L86" s="7">
        <v>35520000</v>
      </c>
      <c r="M86" s="17">
        <f t="shared" si="3"/>
        <v>185280000</v>
      </c>
      <c r="N86" s="17">
        <f t="shared" si="2"/>
        <v>924</v>
      </c>
    </row>
    <row r="87" spans="2:14" ht="15">
      <c r="B87" s="113"/>
      <c r="C87" s="5">
        <v>83</v>
      </c>
      <c r="D87" s="10" t="s">
        <v>163</v>
      </c>
      <c r="E87" s="7">
        <v>320</v>
      </c>
      <c r="F87" s="7">
        <v>51200000</v>
      </c>
      <c r="G87" s="7">
        <v>320</v>
      </c>
      <c r="H87" s="7">
        <v>102400000</v>
      </c>
      <c r="I87" s="7">
        <v>318</v>
      </c>
      <c r="J87" s="7">
        <v>50720000</v>
      </c>
      <c r="K87" s="7">
        <v>305</v>
      </c>
      <c r="L87" s="7">
        <v>48800000</v>
      </c>
      <c r="M87" s="17">
        <f t="shared" si="3"/>
        <v>253120000</v>
      </c>
      <c r="N87" s="17">
        <f t="shared" si="2"/>
        <v>1263</v>
      </c>
    </row>
    <row r="88" spans="2:14" ht="15">
      <c r="B88" s="113"/>
      <c r="C88" s="5">
        <v>84</v>
      </c>
      <c r="D88" s="10" t="s">
        <v>164</v>
      </c>
      <c r="E88" s="7">
        <v>257</v>
      </c>
      <c r="F88" s="7">
        <v>41120000</v>
      </c>
      <c r="G88" s="7">
        <v>257</v>
      </c>
      <c r="H88" s="7">
        <v>82240000</v>
      </c>
      <c r="I88" s="7">
        <v>257</v>
      </c>
      <c r="J88" s="7">
        <v>41120000</v>
      </c>
      <c r="K88" s="7">
        <v>242</v>
      </c>
      <c r="L88" s="7">
        <v>38720000</v>
      </c>
      <c r="M88" s="17">
        <f t="shared" si="3"/>
        <v>203200000</v>
      </c>
      <c r="N88" s="17">
        <f t="shared" si="2"/>
        <v>1013</v>
      </c>
    </row>
    <row r="89" spans="2:14" ht="15">
      <c r="B89" s="113"/>
      <c r="C89" s="5">
        <v>85</v>
      </c>
      <c r="D89" s="10" t="s">
        <v>165</v>
      </c>
      <c r="E89" s="7">
        <v>495</v>
      </c>
      <c r="F89" s="7">
        <v>79200000</v>
      </c>
      <c r="G89" s="7">
        <v>497</v>
      </c>
      <c r="H89" s="7">
        <v>158880000</v>
      </c>
      <c r="I89" s="7">
        <v>490</v>
      </c>
      <c r="J89" s="7">
        <v>77920000</v>
      </c>
      <c r="K89" s="7">
        <v>457</v>
      </c>
      <c r="L89" s="7">
        <v>73120000</v>
      </c>
      <c r="M89" s="17">
        <f t="shared" si="3"/>
        <v>389120000</v>
      </c>
      <c r="N89" s="17">
        <f t="shared" si="2"/>
        <v>1939</v>
      </c>
    </row>
    <row r="90" spans="2:14" ht="15">
      <c r="B90" s="113"/>
      <c r="C90" s="5">
        <v>86</v>
      </c>
      <c r="D90" s="10" t="s">
        <v>166</v>
      </c>
      <c r="E90" s="7">
        <v>287</v>
      </c>
      <c r="F90" s="7">
        <v>45920000</v>
      </c>
      <c r="G90" s="7">
        <v>287</v>
      </c>
      <c r="H90" s="7">
        <v>91840000</v>
      </c>
      <c r="I90" s="7">
        <v>287</v>
      </c>
      <c r="J90" s="7">
        <v>45920000</v>
      </c>
      <c r="K90" s="7">
        <v>287</v>
      </c>
      <c r="L90" s="7">
        <v>45920000</v>
      </c>
      <c r="M90" s="17">
        <f t="shared" si="3"/>
        <v>229600000</v>
      </c>
      <c r="N90" s="17">
        <f t="shared" si="2"/>
        <v>1148</v>
      </c>
    </row>
    <row r="91" spans="2:14" ht="15">
      <c r="B91" s="113"/>
      <c r="C91" s="5">
        <v>87</v>
      </c>
      <c r="D91" s="10" t="s">
        <v>167</v>
      </c>
      <c r="E91" s="7">
        <v>468</v>
      </c>
      <c r="F91" s="7">
        <v>74880000</v>
      </c>
      <c r="G91" s="7">
        <v>466</v>
      </c>
      <c r="H91" s="7">
        <v>149280000</v>
      </c>
      <c r="I91" s="7">
        <v>465</v>
      </c>
      <c r="J91" s="7">
        <v>74240000</v>
      </c>
      <c r="K91" s="7">
        <v>439</v>
      </c>
      <c r="L91" s="7">
        <v>70240000</v>
      </c>
      <c r="M91" s="17">
        <f t="shared" si="3"/>
        <v>368640000</v>
      </c>
      <c r="N91" s="17">
        <f t="shared" si="2"/>
        <v>1838</v>
      </c>
    </row>
    <row r="92" spans="2:14" ht="15">
      <c r="B92" s="113"/>
      <c r="C92" s="5">
        <v>88</v>
      </c>
      <c r="D92" s="10" t="s">
        <v>168</v>
      </c>
      <c r="E92" s="7">
        <v>177</v>
      </c>
      <c r="F92" s="7">
        <v>28320000</v>
      </c>
      <c r="G92" s="7">
        <v>177</v>
      </c>
      <c r="H92" s="7">
        <v>56640000</v>
      </c>
      <c r="I92" s="7">
        <v>177</v>
      </c>
      <c r="J92" s="7">
        <v>28320000</v>
      </c>
      <c r="K92" s="7">
        <v>159</v>
      </c>
      <c r="L92" s="7">
        <v>25440000</v>
      </c>
      <c r="M92" s="17">
        <f t="shared" si="3"/>
        <v>138720000</v>
      </c>
      <c r="N92" s="17">
        <f t="shared" si="2"/>
        <v>690</v>
      </c>
    </row>
    <row r="93" spans="2:14" ht="15">
      <c r="B93" s="113"/>
      <c r="C93" s="5">
        <v>89</v>
      </c>
      <c r="D93" s="10" t="s">
        <v>169</v>
      </c>
      <c r="E93" s="7">
        <v>725</v>
      </c>
      <c r="F93" s="7">
        <v>116000000</v>
      </c>
      <c r="G93" s="7">
        <v>723</v>
      </c>
      <c r="H93" s="7">
        <v>231520000</v>
      </c>
      <c r="I93" s="7">
        <v>724</v>
      </c>
      <c r="J93" s="7">
        <v>115840000</v>
      </c>
      <c r="K93" s="7">
        <v>689</v>
      </c>
      <c r="L93" s="7">
        <v>110240000</v>
      </c>
      <c r="M93" s="17">
        <f t="shared" si="3"/>
        <v>573600000</v>
      </c>
      <c r="N93" s="17">
        <f t="shared" si="2"/>
        <v>2861</v>
      </c>
    </row>
    <row r="94" spans="2:14" ht="15">
      <c r="B94" s="113"/>
      <c r="C94" s="5">
        <v>90</v>
      </c>
      <c r="D94" s="10" t="s">
        <v>170</v>
      </c>
      <c r="E94" s="7">
        <v>250</v>
      </c>
      <c r="F94" s="7">
        <v>40000000</v>
      </c>
      <c r="G94" s="7">
        <v>246</v>
      </c>
      <c r="H94" s="7">
        <v>79040000</v>
      </c>
      <c r="I94" s="7">
        <v>248</v>
      </c>
      <c r="J94" s="7">
        <v>39680000</v>
      </c>
      <c r="K94" s="7">
        <v>230</v>
      </c>
      <c r="L94" s="7">
        <v>36800000</v>
      </c>
      <c r="M94" s="17">
        <f t="shared" si="3"/>
        <v>195520000</v>
      </c>
      <c r="N94" s="17">
        <f t="shared" si="2"/>
        <v>974</v>
      </c>
    </row>
    <row r="95" spans="2:14" ht="15">
      <c r="B95" s="113"/>
      <c r="C95" s="5">
        <v>91</v>
      </c>
      <c r="D95" s="10" t="s">
        <v>171</v>
      </c>
      <c r="E95" s="7">
        <v>466</v>
      </c>
      <c r="F95" s="7">
        <v>74560000</v>
      </c>
      <c r="G95" s="7">
        <v>466</v>
      </c>
      <c r="H95" s="7">
        <v>149120000</v>
      </c>
      <c r="I95" s="7">
        <v>460</v>
      </c>
      <c r="J95" s="7">
        <v>73120000</v>
      </c>
      <c r="K95" s="7">
        <v>468</v>
      </c>
      <c r="L95" s="7">
        <v>74880000</v>
      </c>
      <c r="M95" s="17">
        <f t="shared" si="3"/>
        <v>371680000</v>
      </c>
      <c r="N95" s="17">
        <f t="shared" si="2"/>
        <v>1860</v>
      </c>
    </row>
    <row r="96" spans="2:14" ht="15">
      <c r="B96" s="113"/>
      <c r="C96" s="5">
        <v>92</v>
      </c>
      <c r="D96" s="10" t="s">
        <v>172</v>
      </c>
      <c r="E96" s="7">
        <v>245</v>
      </c>
      <c r="F96" s="7">
        <v>39200000</v>
      </c>
      <c r="G96" s="7">
        <v>243</v>
      </c>
      <c r="H96" s="7">
        <v>77920000</v>
      </c>
      <c r="I96" s="7">
        <v>240</v>
      </c>
      <c r="J96" s="7">
        <v>38080000</v>
      </c>
      <c r="K96" s="7">
        <v>222</v>
      </c>
      <c r="L96" s="7">
        <v>35520000</v>
      </c>
      <c r="M96" s="17">
        <f t="shared" si="3"/>
        <v>190720000</v>
      </c>
      <c r="N96" s="17">
        <f t="shared" si="2"/>
        <v>950</v>
      </c>
    </row>
    <row r="97" spans="2:14" ht="15">
      <c r="B97" s="113"/>
      <c r="C97" s="5">
        <v>93</v>
      </c>
      <c r="D97" s="10" t="s">
        <v>173</v>
      </c>
      <c r="E97" s="7">
        <v>490</v>
      </c>
      <c r="F97" s="7">
        <v>78400000</v>
      </c>
      <c r="G97" s="7">
        <v>490</v>
      </c>
      <c r="H97" s="7">
        <v>156800000</v>
      </c>
      <c r="I97" s="7">
        <v>490</v>
      </c>
      <c r="J97" s="7">
        <v>78400000</v>
      </c>
      <c r="K97" s="7">
        <v>467</v>
      </c>
      <c r="L97" s="7">
        <v>74720000</v>
      </c>
      <c r="M97" s="17">
        <f t="shared" si="3"/>
        <v>388320000</v>
      </c>
      <c r="N97" s="17">
        <f t="shared" si="2"/>
        <v>1937</v>
      </c>
    </row>
    <row r="98" spans="2:14" ht="15">
      <c r="B98" s="113"/>
      <c r="C98" s="5">
        <v>94</v>
      </c>
      <c r="D98" s="10" t="s">
        <v>174</v>
      </c>
      <c r="E98" s="7">
        <v>369</v>
      </c>
      <c r="F98" s="7">
        <v>59040000</v>
      </c>
      <c r="G98" s="7">
        <v>369</v>
      </c>
      <c r="H98" s="7">
        <v>118080000</v>
      </c>
      <c r="I98" s="7">
        <v>371</v>
      </c>
      <c r="J98" s="7">
        <v>59520000</v>
      </c>
      <c r="K98" s="7">
        <v>371</v>
      </c>
      <c r="L98" s="7">
        <v>59360000</v>
      </c>
      <c r="M98" s="17">
        <f t="shared" si="3"/>
        <v>296000000</v>
      </c>
      <c r="N98" s="17">
        <f t="shared" si="2"/>
        <v>1480</v>
      </c>
    </row>
    <row r="99" spans="2:14" ht="15">
      <c r="B99" s="113"/>
      <c r="C99" s="5">
        <v>95</v>
      </c>
      <c r="D99" s="10" t="s">
        <v>175</v>
      </c>
      <c r="E99" s="7">
        <v>420</v>
      </c>
      <c r="F99" s="7">
        <v>67200000</v>
      </c>
      <c r="G99" s="7">
        <v>416</v>
      </c>
      <c r="H99" s="7">
        <v>133440000</v>
      </c>
      <c r="I99" s="7">
        <v>418</v>
      </c>
      <c r="J99" s="7">
        <v>66880000</v>
      </c>
      <c r="K99" s="7">
        <v>421</v>
      </c>
      <c r="L99" s="7">
        <v>67360000</v>
      </c>
      <c r="M99" s="17">
        <f t="shared" si="3"/>
        <v>334880000</v>
      </c>
      <c r="N99" s="17">
        <f t="shared" si="2"/>
        <v>1675</v>
      </c>
    </row>
    <row r="100" spans="2:14" ht="15">
      <c r="B100" s="113"/>
      <c r="C100" s="5">
        <v>96</v>
      </c>
      <c r="D100" s="10" t="s">
        <v>177</v>
      </c>
      <c r="E100" s="7">
        <v>230</v>
      </c>
      <c r="F100" s="7">
        <v>36800000</v>
      </c>
      <c r="G100" s="7">
        <v>230</v>
      </c>
      <c r="H100" s="7">
        <v>73600000</v>
      </c>
      <c r="I100" s="7">
        <v>230</v>
      </c>
      <c r="J100" s="7">
        <v>36800000</v>
      </c>
      <c r="K100" s="7">
        <v>210</v>
      </c>
      <c r="L100" s="7">
        <v>33600000</v>
      </c>
      <c r="M100" s="17">
        <f t="shared" si="3"/>
        <v>180800000</v>
      </c>
      <c r="N100" s="17">
        <f t="shared" si="2"/>
        <v>900</v>
      </c>
    </row>
    <row r="101" spans="2:14" ht="15">
      <c r="B101" s="124" t="s">
        <v>176</v>
      </c>
      <c r="C101" s="5">
        <v>97</v>
      </c>
      <c r="D101" s="10" t="s">
        <v>178</v>
      </c>
      <c r="E101" s="7">
        <v>211</v>
      </c>
      <c r="F101" s="7">
        <v>33760000</v>
      </c>
      <c r="G101" s="7">
        <v>211</v>
      </c>
      <c r="H101" s="7">
        <v>67520000</v>
      </c>
      <c r="I101" s="7">
        <v>211</v>
      </c>
      <c r="J101" s="7">
        <v>33760000</v>
      </c>
      <c r="K101" s="7">
        <v>200</v>
      </c>
      <c r="L101" s="7">
        <v>32000000</v>
      </c>
      <c r="M101" s="17">
        <f t="shared" si="3"/>
        <v>167040000</v>
      </c>
      <c r="N101" s="17">
        <f t="shared" si="2"/>
        <v>833</v>
      </c>
    </row>
    <row r="102" spans="2:14" ht="15">
      <c r="B102" s="124"/>
      <c r="C102" s="5">
        <v>98</v>
      </c>
      <c r="D102" s="10" t="s">
        <v>179</v>
      </c>
      <c r="E102" s="7">
        <v>85</v>
      </c>
      <c r="F102" s="7">
        <v>13600000</v>
      </c>
      <c r="G102" s="7">
        <v>85</v>
      </c>
      <c r="H102" s="7">
        <v>27200000</v>
      </c>
      <c r="I102" s="7">
        <v>85</v>
      </c>
      <c r="J102" s="7">
        <v>13600000</v>
      </c>
      <c r="K102" s="7">
        <v>78</v>
      </c>
      <c r="L102" s="7">
        <v>12480000</v>
      </c>
      <c r="M102" s="17">
        <f t="shared" si="3"/>
        <v>66880000</v>
      </c>
      <c r="N102" s="17">
        <f t="shared" si="2"/>
        <v>333</v>
      </c>
    </row>
    <row r="103" spans="2:14" ht="15">
      <c r="B103" s="124"/>
      <c r="C103" s="5">
        <v>99</v>
      </c>
      <c r="D103" s="10" t="s">
        <v>180</v>
      </c>
      <c r="E103" s="7">
        <v>147</v>
      </c>
      <c r="F103" s="7">
        <v>23520000</v>
      </c>
      <c r="G103" s="7">
        <v>147</v>
      </c>
      <c r="H103" s="7">
        <v>47040000</v>
      </c>
      <c r="I103" s="7">
        <v>147</v>
      </c>
      <c r="J103" s="7">
        <v>23520000</v>
      </c>
      <c r="K103" s="7">
        <v>145</v>
      </c>
      <c r="L103" s="7">
        <v>23200000</v>
      </c>
      <c r="M103" s="17">
        <f t="shared" si="3"/>
        <v>117280000</v>
      </c>
      <c r="N103" s="17">
        <f t="shared" si="2"/>
        <v>586</v>
      </c>
    </row>
    <row r="104" spans="2:14" ht="15">
      <c r="B104" s="124"/>
      <c r="C104" s="5">
        <v>100</v>
      </c>
      <c r="D104" s="10" t="s">
        <v>181</v>
      </c>
      <c r="E104" s="7">
        <v>107</v>
      </c>
      <c r="F104" s="7">
        <v>17120000</v>
      </c>
      <c r="G104" s="7">
        <v>101</v>
      </c>
      <c r="H104" s="7">
        <v>32800000</v>
      </c>
      <c r="I104" s="7">
        <v>104</v>
      </c>
      <c r="J104" s="7">
        <v>16640000</v>
      </c>
      <c r="K104" s="7">
        <v>104</v>
      </c>
      <c r="L104" s="7">
        <v>16640000</v>
      </c>
      <c r="M104" s="17">
        <f t="shared" si="3"/>
        <v>83200000</v>
      </c>
      <c r="N104" s="17">
        <f t="shared" si="2"/>
        <v>416</v>
      </c>
    </row>
    <row r="105" spans="2:14" ht="15">
      <c r="B105" s="124"/>
      <c r="C105" s="5">
        <v>101</v>
      </c>
      <c r="D105" s="10" t="s">
        <v>182</v>
      </c>
      <c r="E105" s="7">
        <v>154</v>
      </c>
      <c r="F105" s="7">
        <v>24640000</v>
      </c>
      <c r="G105" s="7">
        <v>156</v>
      </c>
      <c r="H105" s="7">
        <v>49760000</v>
      </c>
      <c r="I105" s="7">
        <v>155</v>
      </c>
      <c r="J105" s="7">
        <v>24800000</v>
      </c>
      <c r="K105" s="7">
        <v>152</v>
      </c>
      <c r="L105" s="7">
        <v>24320000</v>
      </c>
      <c r="M105" s="17">
        <f t="shared" si="3"/>
        <v>123520000</v>
      </c>
      <c r="N105" s="17">
        <f t="shared" si="2"/>
        <v>617</v>
      </c>
    </row>
    <row r="106" spans="2:14" ht="15">
      <c r="B106" s="124"/>
      <c r="C106" s="5">
        <v>102</v>
      </c>
      <c r="D106" s="10" t="s">
        <v>183</v>
      </c>
      <c r="E106" s="7">
        <v>219</v>
      </c>
      <c r="F106" s="7">
        <v>35040000</v>
      </c>
      <c r="G106" s="7">
        <v>219</v>
      </c>
      <c r="H106" s="7">
        <v>70080000</v>
      </c>
      <c r="I106" s="7">
        <v>221</v>
      </c>
      <c r="J106" s="7">
        <v>35520000</v>
      </c>
      <c r="K106" s="7">
        <v>210</v>
      </c>
      <c r="L106" s="7">
        <v>33600000</v>
      </c>
      <c r="M106" s="17">
        <f t="shared" si="3"/>
        <v>174240000</v>
      </c>
      <c r="N106" s="17">
        <f t="shared" si="2"/>
        <v>869</v>
      </c>
    </row>
    <row r="107" spans="2:14" ht="15">
      <c r="B107" s="124"/>
      <c r="C107" s="5">
        <v>103</v>
      </c>
      <c r="D107" s="10" t="s">
        <v>184</v>
      </c>
      <c r="E107" s="7">
        <v>179</v>
      </c>
      <c r="F107" s="7">
        <v>28640000</v>
      </c>
      <c r="G107" s="7">
        <v>177</v>
      </c>
      <c r="H107" s="7">
        <v>56800000</v>
      </c>
      <c r="I107" s="7">
        <v>176</v>
      </c>
      <c r="J107" s="7">
        <v>28000000</v>
      </c>
      <c r="K107" s="7">
        <v>169</v>
      </c>
      <c r="L107" s="7">
        <v>27040000</v>
      </c>
      <c r="M107" s="17">
        <f t="shared" si="3"/>
        <v>140480000</v>
      </c>
      <c r="N107" s="17">
        <f t="shared" si="2"/>
        <v>701</v>
      </c>
    </row>
    <row r="108" spans="2:14" ht="15">
      <c r="B108" s="124"/>
      <c r="C108" s="5">
        <v>104</v>
      </c>
      <c r="D108" s="10" t="s">
        <v>185</v>
      </c>
      <c r="E108" s="7">
        <v>139</v>
      </c>
      <c r="F108" s="7">
        <v>22240000</v>
      </c>
      <c r="G108" s="7">
        <v>137</v>
      </c>
      <c r="H108" s="7">
        <v>44000000</v>
      </c>
      <c r="I108" s="7">
        <v>138</v>
      </c>
      <c r="J108" s="7">
        <v>22080000</v>
      </c>
      <c r="K108" s="7">
        <v>146</v>
      </c>
      <c r="L108" s="7">
        <v>23360000</v>
      </c>
      <c r="M108" s="17">
        <f t="shared" si="3"/>
        <v>111680000</v>
      </c>
      <c r="N108" s="17">
        <f t="shared" si="2"/>
        <v>560</v>
      </c>
    </row>
    <row r="109" spans="2:14" ht="15">
      <c r="B109" s="124"/>
      <c r="C109" s="5">
        <v>105</v>
      </c>
      <c r="D109" s="10" t="s">
        <v>186</v>
      </c>
      <c r="E109" s="7">
        <v>131</v>
      </c>
      <c r="F109" s="7">
        <v>20960000</v>
      </c>
      <c r="G109" s="7">
        <v>131</v>
      </c>
      <c r="H109" s="7">
        <v>41920000</v>
      </c>
      <c r="I109" s="7">
        <v>129</v>
      </c>
      <c r="J109" s="7">
        <v>20480000</v>
      </c>
      <c r="K109" s="7">
        <v>144</v>
      </c>
      <c r="L109" s="7">
        <v>23040000</v>
      </c>
      <c r="M109" s="17">
        <f t="shared" si="3"/>
        <v>106400000</v>
      </c>
      <c r="N109" s="17">
        <f t="shared" si="2"/>
        <v>535</v>
      </c>
    </row>
    <row r="110" spans="2:14" ht="15">
      <c r="B110" s="124"/>
      <c r="C110" s="5">
        <v>106</v>
      </c>
      <c r="D110" s="10" t="s">
        <v>187</v>
      </c>
      <c r="E110" s="7">
        <v>94</v>
      </c>
      <c r="F110" s="7">
        <v>15040000</v>
      </c>
      <c r="G110" s="7">
        <v>94</v>
      </c>
      <c r="H110" s="7">
        <v>30080000</v>
      </c>
      <c r="I110" s="7">
        <v>94</v>
      </c>
      <c r="J110" s="7">
        <v>15040000</v>
      </c>
      <c r="K110" s="7">
        <v>102</v>
      </c>
      <c r="L110" s="7">
        <v>16320000</v>
      </c>
      <c r="M110" s="17">
        <f t="shared" si="3"/>
        <v>76480000</v>
      </c>
      <c r="N110" s="17">
        <f t="shared" si="2"/>
        <v>384</v>
      </c>
    </row>
    <row r="111" spans="2:14" ht="15">
      <c r="B111" s="124"/>
      <c r="C111" s="5">
        <v>107</v>
      </c>
      <c r="D111" s="10" t="s">
        <v>188</v>
      </c>
      <c r="E111" s="7">
        <v>122</v>
      </c>
      <c r="F111" s="7">
        <v>19520000</v>
      </c>
      <c r="G111" s="7">
        <v>122</v>
      </c>
      <c r="H111" s="7">
        <v>39040000</v>
      </c>
      <c r="I111" s="7">
        <v>120</v>
      </c>
      <c r="J111" s="7">
        <v>19040000</v>
      </c>
      <c r="K111" s="7">
        <v>127</v>
      </c>
      <c r="L111" s="7">
        <v>20320000</v>
      </c>
      <c r="M111" s="17">
        <f t="shared" si="3"/>
        <v>97920000</v>
      </c>
      <c r="N111" s="17">
        <f t="shared" si="2"/>
        <v>491</v>
      </c>
    </row>
    <row r="112" spans="2:14" ht="15">
      <c r="B112" s="124"/>
      <c r="C112" s="5">
        <v>108</v>
      </c>
      <c r="D112" s="10" t="s">
        <v>189</v>
      </c>
      <c r="E112" s="7">
        <v>68</v>
      </c>
      <c r="F112" s="7">
        <v>10880000</v>
      </c>
      <c r="G112" s="7">
        <v>68</v>
      </c>
      <c r="H112" s="7">
        <v>21760000</v>
      </c>
      <c r="I112" s="7">
        <v>68</v>
      </c>
      <c r="J112" s="7">
        <v>10880000</v>
      </c>
      <c r="K112" s="7">
        <v>70</v>
      </c>
      <c r="L112" s="7">
        <v>11200000</v>
      </c>
      <c r="M112" s="17">
        <f t="shared" si="3"/>
        <v>54720000</v>
      </c>
      <c r="N112" s="17">
        <f t="shared" si="2"/>
        <v>274</v>
      </c>
    </row>
    <row r="113" spans="2:14" ht="15">
      <c r="B113" s="124"/>
      <c r="C113" s="5">
        <v>109</v>
      </c>
      <c r="D113" s="10" t="s">
        <v>190</v>
      </c>
      <c r="E113" s="7">
        <v>55</v>
      </c>
      <c r="F113" s="7">
        <v>8800000</v>
      </c>
      <c r="G113" s="7">
        <v>55</v>
      </c>
      <c r="H113" s="7">
        <v>17600000</v>
      </c>
      <c r="I113" s="7">
        <v>55</v>
      </c>
      <c r="J113" s="7">
        <v>8800000</v>
      </c>
      <c r="K113" s="7">
        <v>50</v>
      </c>
      <c r="L113" s="7">
        <v>8000000</v>
      </c>
      <c r="M113" s="17">
        <f t="shared" si="3"/>
        <v>43200000</v>
      </c>
      <c r="N113" s="17">
        <f t="shared" si="2"/>
        <v>215</v>
      </c>
    </row>
    <row r="114" spans="2:14" ht="15">
      <c r="B114" s="124"/>
      <c r="C114" s="5">
        <v>110</v>
      </c>
      <c r="D114" s="10" t="s">
        <v>191</v>
      </c>
      <c r="E114" s="7">
        <v>79</v>
      </c>
      <c r="F114" s="7">
        <v>12640000</v>
      </c>
      <c r="G114" s="7">
        <v>79</v>
      </c>
      <c r="H114" s="7">
        <v>25280000</v>
      </c>
      <c r="I114" s="7">
        <v>81</v>
      </c>
      <c r="J114" s="7">
        <v>13120000</v>
      </c>
      <c r="K114" s="7">
        <v>83</v>
      </c>
      <c r="L114" s="7">
        <v>13280000</v>
      </c>
      <c r="M114" s="17">
        <f t="shared" si="3"/>
        <v>64320000</v>
      </c>
      <c r="N114" s="17">
        <f t="shared" si="2"/>
        <v>322</v>
      </c>
    </row>
    <row r="115" spans="2:14" ht="15">
      <c r="B115" s="124"/>
      <c r="C115" s="5">
        <v>111</v>
      </c>
      <c r="D115" s="10" t="s">
        <v>192</v>
      </c>
      <c r="E115" s="7">
        <v>114</v>
      </c>
      <c r="F115" s="7">
        <v>18240000</v>
      </c>
      <c r="G115" s="7">
        <v>114</v>
      </c>
      <c r="H115" s="7">
        <v>36480000</v>
      </c>
      <c r="I115" s="7">
        <v>114</v>
      </c>
      <c r="J115" s="7">
        <v>18240000</v>
      </c>
      <c r="K115" s="7">
        <v>125</v>
      </c>
      <c r="L115" s="7">
        <v>20000000</v>
      </c>
      <c r="M115" s="17">
        <f t="shared" si="3"/>
        <v>92960000</v>
      </c>
      <c r="N115" s="17">
        <f t="shared" si="2"/>
        <v>467</v>
      </c>
    </row>
    <row r="116" spans="2:14" ht="15">
      <c r="B116" s="124"/>
      <c r="C116" s="5">
        <v>112</v>
      </c>
      <c r="D116" s="10" t="s">
        <v>193</v>
      </c>
      <c r="E116" s="7">
        <v>357</v>
      </c>
      <c r="F116" s="7">
        <v>57120000</v>
      </c>
      <c r="G116" s="7">
        <v>359</v>
      </c>
      <c r="H116" s="7">
        <v>114720000</v>
      </c>
      <c r="I116" s="7">
        <v>356</v>
      </c>
      <c r="J116" s="7">
        <v>56800000</v>
      </c>
      <c r="K116" s="7">
        <v>368</v>
      </c>
      <c r="L116" s="7">
        <v>58880000</v>
      </c>
      <c r="M116" s="17">
        <f t="shared" si="3"/>
        <v>287520000</v>
      </c>
      <c r="N116" s="17">
        <f t="shared" si="2"/>
        <v>1440</v>
      </c>
    </row>
    <row r="117" spans="2:14" ht="15">
      <c r="B117" s="124"/>
      <c r="C117" s="5">
        <v>113</v>
      </c>
      <c r="D117" s="10" t="s">
        <v>194</v>
      </c>
      <c r="E117" s="7">
        <v>150</v>
      </c>
      <c r="F117" s="7">
        <v>24000000</v>
      </c>
      <c r="G117" s="7">
        <v>150</v>
      </c>
      <c r="H117" s="7">
        <v>48000000</v>
      </c>
      <c r="I117" s="7">
        <v>150</v>
      </c>
      <c r="J117" s="7">
        <v>24000000</v>
      </c>
      <c r="K117" s="7">
        <v>153</v>
      </c>
      <c r="L117" s="7">
        <v>24480000</v>
      </c>
      <c r="M117" s="17">
        <f t="shared" si="3"/>
        <v>120480000</v>
      </c>
      <c r="N117" s="17">
        <f t="shared" si="2"/>
        <v>603</v>
      </c>
    </row>
    <row r="118" spans="2:14" ht="15">
      <c r="B118" s="124"/>
      <c r="C118" s="5">
        <v>114</v>
      </c>
      <c r="D118" s="10" t="s">
        <v>195</v>
      </c>
      <c r="E118" s="7">
        <v>122</v>
      </c>
      <c r="F118" s="7">
        <v>19520000</v>
      </c>
      <c r="G118" s="7">
        <v>122</v>
      </c>
      <c r="H118" s="7">
        <v>39040000</v>
      </c>
      <c r="I118" s="7">
        <v>122</v>
      </c>
      <c r="J118" s="7">
        <v>19520000</v>
      </c>
      <c r="K118" s="7">
        <v>128</v>
      </c>
      <c r="L118" s="7">
        <v>20480000</v>
      </c>
      <c r="M118" s="17">
        <f t="shared" si="3"/>
        <v>98560000</v>
      </c>
      <c r="N118" s="17">
        <f t="shared" si="2"/>
        <v>494</v>
      </c>
    </row>
    <row r="119" spans="2:14" ht="15">
      <c r="B119" s="124"/>
      <c r="C119" s="5">
        <v>115</v>
      </c>
      <c r="D119" s="10" t="s">
        <v>196</v>
      </c>
      <c r="E119" s="7">
        <v>92</v>
      </c>
      <c r="F119" s="7">
        <v>14720000</v>
      </c>
      <c r="G119" s="7">
        <v>92</v>
      </c>
      <c r="H119" s="7">
        <v>29440000</v>
      </c>
      <c r="I119" s="7">
        <v>92</v>
      </c>
      <c r="J119" s="7">
        <v>14720000</v>
      </c>
      <c r="K119" s="7">
        <v>95</v>
      </c>
      <c r="L119" s="7">
        <v>15200000</v>
      </c>
      <c r="M119" s="17">
        <f t="shared" si="3"/>
        <v>74080000</v>
      </c>
      <c r="N119" s="17">
        <f t="shared" si="2"/>
        <v>371</v>
      </c>
    </row>
    <row r="120" spans="2:14" ht="15">
      <c r="B120" s="124"/>
      <c r="C120" s="5">
        <v>116</v>
      </c>
      <c r="D120" s="10" t="s">
        <v>197</v>
      </c>
      <c r="E120" s="7">
        <v>188</v>
      </c>
      <c r="F120" s="7">
        <v>30080000</v>
      </c>
      <c r="G120" s="7">
        <v>186</v>
      </c>
      <c r="H120" s="7">
        <v>59680000</v>
      </c>
      <c r="I120" s="7">
        <v>187</v>
      </c>
      <c r="J120" s="7">
        <v>29920000</v>
      </c>
      <c r="K120" s="7">
        <v>182</v>
      </c>
      <c r="L120" s="7">
        <v>29120000</v>
      </c>
      <c r="M120" s="17">
        <f t="shared" si="3"/>
        <v>148800000</v>
      </c>
      <c r="N120" s="17">
        <f t="shared" si="2"/>
        <v>743</v>
      </c>
    </row>
    <row r="121" spans="2:14" ht="15">
      <c r="B121" s="124"/>
      <c r="C121" s="5">
        <v>117</v>
      </c>
      <c r="D121" s="10" t="s">
        <v>198</v>
      </c>
      <c r="E121" s="7">
        <v>149</v>
      </c>
      <c r="F121" s="7">
        <v>23840000</v>
      </c>
      <c r="G121" s="7">
        <v>149</v>
      </c>
      <c r="H121" s="7">
        <v>47680000</v>
      </c>
      <c r="I121" s="7">
        <v>149</v>
      </c>
      <c r="J121" s="7">
        <v>23840000</v>
      </c>
      <c r="K121" s="7">
        <v>149</v>
      </c>
      <c r="L121" s="7">
        <v>23840000</v>
      </c>
      <c r="M121" s="17">
        <f t="shared" si="3"/>
        <v>119200000</v>
      </c>
      <c r="N121" s="17">
        <f t="shared" si="2"/>
        <v>596</v>
      </c>
    </row>
    <row r="122" spans="2:14" ht="15">
      <c r="B122" s="124"/>
      <c r="C122" s="5">
        <v>118</v>
      </c>
      <c r="D122" s="10" t="s">
        <v>199</v>
      </c>
      <c r="E122" s="7">
        <v>180</v>
      </c>
      <c r="F122" s="7">
        <v>28800000</v>
      </c>
      <c r="G122" s="7">
        <v>178</v>
      </c>
      <c r="H122" s="7">
        <v>57120000</v>
      </c>
      <c r="I122" s="7">
        <v>179</v>
      </c>
      <c r="J122" s="7">
        <v>28640000</v>
      </c>
      <c r="K122" s="7">
        <v>174</v>
      </c>
      <c r="L122" s="7">
        <v>27840000</v>
      </c>
      <c r="M122" s="17">
        <f t="shared" si="3"/>
        <v>142400000</v>
      </c>
      <c r="N122" s="17">
        <f t="shared" si="2"/>
        <v>711</v>
      </c>
    </row>
    <row r="123" spans="2:14" ht="15">
      <c r="B123" s="124"/>
      <c r="C123" s="5">
        <v>119</v>
      </c>
      <c r="D123" s="10" t="s">
        <v>200</v>
      </c>
      <c r="E123" s="7">
        <v>116</v>
      </c>
      <c r="F123" s="7">
        <v>18560000</v>
      </c>
      <c r="G123" s="7">
        <v>116</v>
      </c>
      <c r="H123" s="7">
        <v>37120000</v>
      </c>
      <c r="I123" s="7">
        <v>116</v>
      </c>
      <c r="J123" s="7">
        <v>18560000</v>
      </c>
      <c r="K123" s="7">
        <v>115</v>
      </c>
      <c r="L123" s="7">
        <v>18400000</v>
      </c>
      <c r="M123" s="17">
        <f t="shared" si="3"/>
        <v>92640000</v>
      </c>
      <c r="N123" s="17">
        <f t="shared" si="2"/>
        <v>463</v>
      </c>
    </row>
    <row r="124" spans="2:14" ht="15">
      <c r="B124" s="124"/>
      <c r="C124" s="5">
        <v>120</v>
      </c>
      <c r="D124" s="10" t="s">
        <v>201</v>
      </c>
      <c r="E124" s="7">
        <v>139</v>
      </c>
      <c r="F124" s="7">
        <v>22240000</v>
      </c>
      <c r="G124" s="7">
        <v>139</v>
      </c>
      <c r="H124" s="7">
        <v>44480000</v>
      </c>
      <c r="I124" s="7">
        <v>135</v>
      </c>
      <c r="J124" s="7">
        <v>21280000</v>
      </c>
      <c r="K124" s="7">
        <v>138</v>
      </c>
      <c r="L124" s="7">
        <v>22080000</v>
      </c>
      <c r="M124" s="17">
        <f t="shared" si="3"/>
        <v>110080000</v>
      </c>
      <c r="N124" s="17">
        <f t="shared" si="2"/>
        <v>551</v>
      </c>
    </row>
    <row r="125" spans="2:14" ht="15">
      <c r="B125" s="124"/>
      <c r="C125" s="5">
        <v>121</v>
      </c>
      <c r="D125" s="10" t="s">
        <v>202</v>
      </c>
      <c r="E125" s="7">
        <v>215</v>
      </c>
      <c r="F125" s="7">
        <v>34400000</v>
      </c>
      <c r="G125" s="7">
        <v>215</v>
      </c>
      <c r="H125" s="7">
        <v>68800000</v>
      </c>
      <c r="I125" s="7">
        <v>219</v>
      </c>
      <c r="J125" s="7">
        <v>35360000</v>
      </c>
      <c r="K125" s="7">
        <v>206</v>
      </c>
      <c r="L125" s="7">
        <v>32960000</v>
      </c>
      <c r="M125" s="17">
        <f t="shared" si="3"/>
        <v>171520000</v>
      </c>
      <c r="N125" s="17">
        <f t="shared" si="2"/>
        <v>855</v>
      </c>
    </row>
    <row r="126" spans="2:14" ht="15">
      <c r="B126" s="124"/>
      <c r="C126" s="5">
        <v>122</v>
      </c>
      <c r="D126" s="10" t="s">
        <v>203</v>
      </c>
      <c r="E126" s="7">
        <v>140</v>
      </c>
      <c r="F126" s="7">
        <v>22400000</v>
      </c>
      <c r="G126" s="7">
        <v>140</v>
      </c>
      <c r="H126" s="7">
        <v>44800000</v>
      </c>
      <c r="I126" s="7">
        <v>138</v>
      </c>
      <c r="J126" s="7">
        <v>21920000</v>
      </c>
      <c r="K126" s="7">
        <v>142</v>
      </c>
      <c r="L126" s="7">
        <v>22720000</v>
      </c>
      <c r="M126" s="17">
        <f t="shared" si="3"/>
        <v>111840000</v>
      </c>
      <c r="N126" s="17">
        <f t="shared" si="2"/>
        <v>560</v>
      </c>
    </row>
    <row r="127" spans="2:14" ht="15">
      <c r="B127" s="124"/>
      <c r="C127" s="5">
        <v>123</v>
      </c>
      <c r="D127" s="10" t="s">
        <v>204</v>
      </c>
      <c r="E127" s="7">
        <v>115</v>
      </c>
      <c r="F127" s="7">
        <v>18400000</v>
      </c>
      <c r="G127" s="7">
        <v>115</v>
      </c>
      <c r="H127" s="7">
        <v>36800000</v>
      </c>
      <c r="I127" s="7">
        <v>117</v>
      </c>
      <c r="J127" s="7">
        <v>18880000</v>
      </c>
      <c r="K127" s="7">
        <v>108</v>
      </c>
      <c r="L127" s="7">
        <v>17280000</v>
      </c>
      <c r="M127" s="17">
        <f t="shared" si="3"/>
        <v>91360000</v>
      </c>
      <c r="N127" s="17">
        <f t="shared" si="2"/>
        <v>455</v>
      </c>
    </row>
    <row r="128" spans="2:14" ht="15">
      <c r="B128" s="124"/>
      <c r="C128" s="5">
        <v>124</v>
      </c>
      <c r="D128" s="10" t="s">
        <v>205</v>
      </c>
      <c r="E128" s="7">
        <v>213</v>
      </c>
      <c r="F128" s="7">
        <v>34080000</v>
      </c>
      <c r="G128" s="7">
        <v>209</v>
      </c>
      <c r="H128" s="7">
        <v>67200000</v>
      </c>
      <c r="I128" s="7">
        <v>211</v>
      </c>
      <c r="J128" s="7">
        <v>33760000</v>
      </c>
      <c r="K128" s="7">
        <v>204</v>
      </c>
      <c r="L128" s="7">
        <v>32640000</v>
      </c>
      <c r="M128" s="17">
        <f t="shared" si="3"/>
        <v>167680000</v>
      </c>
      <c r="N128" s="17">
        <f t="shared" si="2"/>
        <v>837</v>
      </c>
    </row>
    <row r="129" spans="2:14" ht="15">
      <c r="B129" s="124"/>
      <c r="C129" s="5">
        <v>125</v>
      </c>
      <c r="D129" s="10" t="s">
        <v>206</v>
      </c>
      <c r="E129" s="7">
        <v>167</v>
      </c>
      <c r="F129" s="7">
        <v>26720000</v>
      </c>
      <c r="G129" s="7">
        <v>165</v>
      </c>
      <c r="H129" s="7">
        <v>52960000</v>
      </c>
      <c r="I129" s="7">
        <v>166</v>
      </c>
      <c r="J129" s="7">
        <v>26560000</v>
      </c>
      <c r="K129" s="7">
        <v>166</v>
      </c>
      <c r="L129" s="7">
        <v>26560000</v>
      </c>
      <c r="M129" s="17">
        <f t="shared" si="3"/>
        <v>132800000</v>
      </c>
      <c r="N129" s="17">
        <f t="shared" si="2"/>
        <v>664</v>
      </c>
    </row>
    <row r="130" spans="2:14" ht="15">
      <c r="B130" s="124"/>
      <c r="C130" s="5">
        <v>126</v>
      </c>
      <c r="D130" s="10" t="s">
        <v>207</v>
      </c>
      <c r="E130" s="7">
        <v>236</v>
      </c>
      <c r="F130" s="7">
        <v>37760000</v>
      </c>
      <c r="G130" s="7">
        <v>236</v>
      </c>
      <c r="H130" s="7">
        <v>75520000</v>
      </c>
      <c r="I130" s="7">
        <v>236</v>
      </c>
      <c r="J130" s="7">
        <v>37760000</v>
      </c>
      <c r="K130" s="7">
        <v>225</v>
      </c>
      <c r="L130" s="7">
        <v>36000000</v>
      </c>
      <c r="M130" s="17">
        <f t="shared" si="3"/>
        <v>187040000</v>
      </c>
      <c r="N130" s="17">
        <f t="shared" si="2"/>
        <v>933</v>
      </c>
    </row>
    <row r="131" spans="2:14" ht="15">
      <c r="B131" s="124"/>
      <c r="C131" s="5">
        <v>127</v>
      </c>
      <c r="D131" s="10" t="s">
        <v>208</v>
      </c>
      <c r="E131" s="7">
        <v>164</v>
      </c>
      <c r="F131" s="7">
        <v>26240000</v>
      </c>
      <c r="G131" s="7">
        <v>166</v>
      </c>
      <c r="H131" s="7">
        <v>52960000</v>
      </c>
      <c r="I131" s="7">
        <v>171</v>
      </c>
      <c r="J131" s="7">
        <v>27840000</v>
      </c>
      <c r="K131" s="7">
        <v>161</v>
      </c>
      <c r="L131" s="7">
        <v>25760000</v>
      </c>
      <c r="M131" s="17">
        <f t="shared" si="3"/>
        <v>132800000</v>
      </c>
      <c r="N131" s="17">
        <f t="shared" si="2"/>
        <v>662</v>
      </c>
    </row>
    <row r="132" spans="2:14" ht="15">
      <c r="B132" s="124"/>
      <c r="C132" s="5">
        <v>128</v>
      </c>
      <c r="D132" s="10" t="s">
        <v>209</v>
      </c>
      <c r="E132" s="7">
        <v>77</v>
      </c>
      <c r="F132" s="7">
        <v>12320000</v>
      </c>
      <c r="G132" s="7">
        <v>75</v>
      </c>
      <c r="H132" s="7">
        <v>24160000</v>
      </c>
      <c r="I132" s="7">
        <v>76</v>
      </c>
      <c r="J132" s="7">
        <v>12160000</v>
      </c>
      <c r="K132" s="7">
        <v>74</v>
      </c>
      <c r="L132" s="7">
        <v>11840000</v>
      </c>
      <c r="M132" s="17">
        <f t="shared" si="3"/>
        <v>60480000</v>
      </c>
      <c r="N132" s="17">
        <f t="shared" si="2"/>
        <v>302</v>
      </c>
    </row>
    <row r="133" spans="2:14" ht="15">
      <c r="B133" s="124"/>
      <c r="C133" s="5">
        <v>129</v>
      </c>
      <c r="D133" s="10" t="s">
        <v>211</v>
      </c>
      <c r="E133" s="7">
        <v>214</v>
      </c>
      <c r="F133" s="7">
        <v>34240000</v>
      </c>
      <c r="G133" s="7">
        <v>214</v>
      </c>
      <c r="H133" s="7">
        <v>68480000</v>
      </c>
      <c r="I133" s="7">
        <v>214</v>
      </c>
      <c r="J133" s="7">
        <v>34240000</v>
      </c>
      <c r="K133" s="7">
        <v>211</v>
      </c>
      <c r="L133" s="7">
        <v>33760000</v>
      </c>
      <c r="M133" s="17">
        <f t="shared" si="3"/>
        <v>170720000</v>
      </c>
      <c r="N133" s="17">
        <f aca="true" t="shared" si="4" ref="N133:N196">SUM(K133,I133,G133,E133)</f>
        <v>853</v>
      </c>
    </row>
    <row r="134" spans="2:14" ht="15">
      <c r="B134" s="121" t="s">
        <v>210</v>
      </c>
      <c r="C134" s="5">
        <v>130</v>
      </c>
      <c r="D134" s="10" t="s">
        <v>212</v>
      </c>
      <c r="E134" s="7">
        <v>165</v>
      </c>
      <c r="F134" s="7">
        <v>26400000</v>
      </c>
      <c r="G134" s="7">
        <v>165</v>
      </c>
      <c r="H134" s="7">
        <v>52800000</v>
      </c>
      <c r="I134" s="7">
        <v>175</v>
      </c>
      <c r="J134" s="7">
        <v>28800000</v>
      </c>
      <c r="K134" s="7">
        <v>171</v>
      </c>
      <c r="L134" s="7">
        <v>27360000</v>
      </c>
      <c r="M134" s="17">
        <f aca="true" t="shared" si="5" ref="M134:M197">SUM(F134,H134,J134,L134)</f>
        <v>135360000</v>
      </c>
      <c r="N134" s="17">
        <f t="shared" si="4"/>
        <v>676</v>
      </c>
    </row>
    <row r="135" spans="2:14" ht="15">
      <c r="B135" s="121"/>
      <c r="C135" s="5">
        <v>131</v>
      </c>
      <c r="D135" s="10" t="s">
        <v>213</v>
      </c>
      <c r="E135" s="7">
        <v>464</v>
      </c>
      <c r="F135" s="7">
        <v>74240000</v>
      </c>
      <c r="G135" s="7">
        <v>462</v>
      </c>
      <c r="H135" s="7">
        <v>148000000</v>
      </c>
      <c r="I135" s="7">
        <v>465</v>
      </c>
      <c r="J135" s="7">
        <v>74560000</v>
      </c>
      <c r="K135" s="7">
        <v>450</v>
      </c>
      <c r="L135" s="7">
        <v>72000000</v>
      </c>
      <c r="M135" s="17">
        <f t="shared" si="5"/>
        <v>368800000</v>
      </c>
      <c r="N135" s="17">
        <f t="shared" si="4"/>
        <v>1841</v>
      </c>
    </row>
    <row r="136" spans="2:14" ht="15">
      <c r="B136" s="121"/>
      <c r="C136" s="5">
        <v>132</v>
      </c>
      <c r="D136" s="10" t="s">
        <v>214</v>
      </c>
      <c r="E136" s="7">
        <v>162</v>
      </c>
      <c r="F136" s="7">
        <v>25920000</v>
      </c>
      <c r="G136" s="7">
        <v>162</v>
      </c>
      <c r="H136" s="7">
        <v>51840000</v>
      </c>
      <c r="I136" s="7">
        <v>162</v>
      </c>
      <c r="J136" s="7">
        <v>25920000</v>
      </c>
      <c r="K136" s="7">
        <v>167</v>
      </c>
      <c r="L136" s="7">
        <v>26720000</v>
      </c>
      <c r="M136" s="17">
        <f t="shared" si="5"/>
        <v>130400000</v>
      </c>
      <c r="N136" s="17">
        <f t="shared" si="4"/>
        <v>653</v>
      </c>
    </row>
    <row r="137" spans="2:14" ht="15">
      <c r="B137" s="121"/>
      <c r="C137" s="5">
        <v>133</v>
      </c>
      <c r="D137" s="10" t="s">
        <v>215</v>
      </c>
      <c r="E137" s="7">
        <v>224</v>
      </c>
      <c r="F137" s="7">
        <v>35840000</v>
      </c>
      <c r="G137" s="7">
        <v>224</v>
      </c>
      <c r="H137" s="7">
        <v>71680000</v>
      </c>
      <c r="I137" s="7">
        <v>228</v>
      </c>
      <c r="J137" s="7">
        <v>36800000</v>
      </c>
      <c r="K137" s="7">
        <v>216</v>
      </c>
      <c r="L137" s="7">
        <v>34560000</v>
      </c>
      <c r="M137" s="17">
        <f t="shared" si="5"/>
        <v>178880000</v>
      </c>
      <c r="N137" s="17">
        <f t="shared" si="4"/>
        <v>892</v>
      </c>
    </row>
    <row r="138" spans="2:14" ht="15">
      <c r="B138" s="121"/>
      <c r="C138" s="5">
        <v>134</v>
      </c>
      <c r="D138" s="10" t="s">
        <v>216</v>
      </c>
      <c r="E138" s="7">
        <v>207</v>
      </c>
      <c r="F138" s="7">
        <v>33120000</v>
      </c>
      <c r="G138" s="7">
        <v>207</v>
      </c>
      <c r="H138" s="7">
        <v>66240000</v>
      </c>
      <c r="I138" s="7">
        <v>207</v>
      </c>
      <c r="J138" s="7">
        <v>33120000</v>
      </c>
      <c r="K138" s="7">
        <v>205</v>
      </c>
      <c r="L138" s="7">
        <v>32800000</v>
      </c>
      <c r="M138" s="17">
        <f t="shared" si="5"/>
        <v>165280000</v>
      </c>
      <c r="N138" s="17">
        <f t="shared" si="4"/>
        <v>826</v>
      </c>
    </row>
    <row r="139" spans="2:14" ht="15">
      <c r="B139" s="121"/>
      <c r="C139" s="5">
        <v>135</v>
      </c>
      <c r="D139" s="10" t="s">
        <v>217</v>
      </c>
      <c r="E139" s="7">
        <v>64</v>
      </c>
      <c r="F139" s="7">
        <v>10240000</v>
      </c>
      <c r="G139" s="7">
        <v>64</v>
      </c>
      <c r="H139" s="7">
        <v>20480000</v>
      </c>
      <c r="I139" s="7">
        <v>68</v>
      </c>
      <c r="J139" s="7">
        <v>11200000</v>
      </c>
      <c r="K139" s="7">
        <v>61</v>
      </c>
      <c r="L139" s="7">
        <v>9760000</v>
      </c>
      <c r="M139" s="17">
        <f t="shared" si="5"/>
        <v>51680000</v>
      </c>
      <c r="N139" s="17">
        <f t="shared" si="4"/>
        <v>257</v>
      </c>
    </row>
    <row r="140" spans="2:14" ht="15">
      <c r="B140" s="121"/>
      <c r="C140" s="5">
        <v>136</v>
      </c>
      <c r="D140" s="10" t="s">
        <v>218</v>
      </c>
      <c r="E140" s="7">
        <v>203</v>
      </c>
      <c r="F140" s="7">
        <v>32480000</v>
      </c>
      <c r="G140" s="7">
        <v>201</v>
      </c>
      <c r="H140" s="7">
        <v>64480000</v>
      </c>
      <c r="I140" s="7">
        <v>208</v>
      </c>
      <c r="J140" s="7">
        <v>33760000</v>
      </c>
      <c r="K140" s="7">
        <v>187</v>
      </c>
      <c r="L140" s="7">
        <v>29920000</v>
      </c>
      <c r="M140" s="17">
        <f t="shared" si="5"/>
        <v>160640000</v>
      </c>
      <c r="N140" s="17">
        <f t="shared" si="4"/>
        <v>799</v>
      </c>
    </row>
    <row r="141" spans="2:14" ht="15">
      <c r="B141" s="121"/>
      <c r="C141" s="5">
        <v>137</v>
      </c>
      <c r="D141" s="10" t="s">
        <v>219</v>
      </c>
      <c r="E141" s="7">
        <v>449</v>
      </c>
      <c r="F141" s="7">
        <v>71840000</v>
      </c>
      <c r="G141" s="7">
        <v>449</v>
      </c>
      <c r="H141" s="7">
        <v>143680000</v>
      </c>
      <c r="I141" s="7">
        <v>443</v>
      </c>
      <c r="J141" s="7">
        <v>70400000</v>
      </c>
      <c r="K141" s="7">
        <v>425</v>
      </c>
      <c r="L141" s="7">
        <v>68000000</v>
      </c>
      <c r="M141" s="17">
        <f t="shared" si="5"/>
        <v>353920000</v>
      </c>
      <c r="N141" s="17">
        <f t="shared" si="4"/>
        <v>1766</v>
      </c>
    </row>
    <row r="142" spans="2:14" ht="15">
      <c r="B142" s="121"/>
      <c r="C142" s="5">
        <v>138</v>
      </c>
      <c r="D142" s="10" t="s">
        <v>220</v>
      </c>
      <c r="E142" s="7">
        <v>142</v>
      </c>
      <c r="F142" s="7">
        <v>22720000</v>
      </c>
      <c r="G142" s="7">
        <v>144</v>
      </c>
      <c r="H142" s="7">
        <v>45920000</v>
      </c>
      <c r="I142" s="7">
        <v>143</v>
      </c>
      <c r="J142" s="7">
        <v>22880000</v>
      </c>
      <c r="K142" s="7">
        <v>151</v>
      </c>
      <c r="L142" s="7">
        <v>24160000</v>
      </c>
      <c r="M142" s="17">
        <f t="shared" si="5"/>
        <v>115680000</v>
      </c>
      <c r="N142" s="17">
        <f t="shared" si="4"/>
        <v>580</v>
      </c>
    </row>
    <row r="143" spans="2:14" ht="15">
      <c r="B143" s="121"/>
      <c r="C143" s="5">
        <v>139</v>
      </c>
      <c r="D143" s="10" t="s">
        <v>221</v>
      </c>
      <c r="E143" s="7">
        <v>84</v>
      </c>
      <c r="F143" s="7">
        <v>13440000</v>
      </c>
      <c r="G143" s="7">
        <v>84</v>
      </c>
      <c r="H143" s="7">
        <v>26880000</v>
      </c>
      <c r="I143" s="7">
        <v>82</v>
      </c>
      <c r="J143" s="7">
        <v>12960000</v>
      </c>
      <c r="K143" s="7">
        <v>100</v>
      </c>
      <c r="L143" s="7">
        <v>16000000</v>
      </c>
      <c r="M143" s="17">
        <f t="shared" si="5"/>
        <v>69280000</v>
      </c>
      <c r="N143" s="17">
        <f t="shared" si="4"/>
        <v>350</v>
      </c>
    </row>
    <row r="144" spans="2:14" ht="15">
      <c r="B144" s="121"/>
      <c r="C144" s="5">
        <v>140</v>
      </c>
      <c r="D144" s="10" t="s">
        <v>222</v>
      </c>
      <c r="E144" s="7">
        <v>145</v>
      </c>
      <c r="F144" s="7">
        <v>23200000</v>
      </c>
      <c r="G144" s="7">
        <v>145</v>
      </c>
      <c r="H144" s="7">
        <v>46400000</v>
      </c>
      <c r="I144" s="7">
        <v>137</v>
      </c>
      <c r="J144" s="7">
        <v>21280000</v>
      </c>
      <c r="K144" s="7">
        <v>144</v>
      </c>
      <c r="L144" s="7">
        <v>23040000</v>
      </c>
      <c r="M144" s="17">
        <f t="shared" si="5"/>
        <v>113920000</v>
      </c>
      <c r="N144" s="17">
        <f t="shared" si="4"/>
        <v>571</v>
      </c>
    </row>
    <row r="145" spans="2:14" ht="15">
      <c r="B145" s="121"/>
      <c r="C145" s="5">
        <v>141</v>
      </c>
      <c r="D145" s="10" t="s">
        <v>223</v>
      </c>
      <c r="E145" s="7">
        <v>176</v>
      </c>
      <c r="F145" s="7">
        <v>28160000</v>
      </c>
      <c r="G145" s="7">
        <v>176</v>
      </c>
      <c r="H145" s="7">
        <v>56320000</v>
      </c>
      <c r="I145" s="7">
        <v>172</v>
      </c>
      <c r="J145" s="7">
        <v>27200000</v>
      </c>
      <c r="K145" s="7">
        <v>163</v>
      </c>
      <c r="L145" s="7">
        <v>26080000</v>
      </c>
      <c r="M145" s="17">
        <f t="shared" si="5"/>
        <v>137760000</v>
      </c>
      <c r="N145" s="17">
        <f t="shared" si="4"/>
        <v>687</v>
      </c>
    </row>
    <row r="146" spans="2:14" ht="15">
      <c r="B146" s="121"/>
      <c r="C146" s="5">
        <v>142</v>
      </c>
      <c r="D146" s="10" t="s">
        <v>224</v>
      </c>
      <c r="E146" s="7">
        <v>237</v>
      </c>
      <c r="F146" s="7">
        <v>37920000</v>
      </c>
      <c r="G146" s="7">
        <v>227</v>
      </c>
      <c r="H146" s="7">
        <v>73440000</v>
      </c>
      <c r="I146" s="7">
        <v>230</v>
      </c>
      <c r="J146" s="7">
        <v>36640000</v>
      </c>
      <c r="K146" s="7">
        <v>217</v>
      </c>
      <c r="L146" s="7">
        <v>34720000</v>
      </c>
      <c r="M146" s="17">
        <f t="shared" si="5"/>
        <v>182720000</v>
      </c>
      <c r="N146" s="17">
        <f t="shared" si="4"/>
        <v>911</v>
      </c>
    </row>
    <row r="147" spans="2:14" ht="15">
      <c r="B147" s="121"/>
      <c r="C147" s="5">
        <v>143</v>
      </c>
      <c r="D147" s="10" t="s">
        <v>225</v>
      </c>
      <c r="E147" s="7">
        <v>91</v>
      </c>
      <c r="F147" s="7">
        <v>14560000</v>
      </c>
      <c r="G147" s="7">
        <v>91</v>
      </c>
      <c r="H147" s="7">
        <v>29120000</v>
      </c>
      <c r="I147" s="7">
        <v>97</v>
      </c>
      <c r="J147" s="7">
        <v>16000000</v>
      </c>
      <c r="K147" s="7">
        <v>97</v>
      </c>
      <c r="L147" s="7">
        <v>15520000</v>
      </c>
      <c r="M147" s="17">
        <f t="shared" si="5"/>
        <v>75200000</v>
      </c>
      <c r="N147" s="17">
        <f t="shared" si="4"/>
        <v>376</v>
      </c>
    </row>
    <row r="148" spans="2:14" ht="15">
      <c r="B148" s="121"/>
      <c r="C148" s="5">
        <v>144</v>
      </c>
      <c r="D148" s="10" t="s">
        <v>226</v>
      </c>
      <c r="E148" s="7">
        <v>303</v>
      </c>
      <c r="F148" s="7">
        <v>48480000</v>
      </c>
      <c r="G148" s="7">
        <v>305</v>
      </c>
      <c r="H148" s="7">
        <v>97440000</v>
      </c>
      <c r="I148" s="7">
        <v>308</v>
      </c>
      <c r="J148" s="7">
        <v>49600000</v>
      </c>
      <c r="K148" s="7">
        <v>308</v>
      </c>
      <c r="L148" s="7">
        <v>49280000</v>
      </c>
      <c r="M148" s="17">
        <f t="shared" si="5"/>
        <v>244800000</v>
      </c>
      <c r="N148" s="17">
        <f t="shared" si="4"/>
        <v>1224</v>
      </c>
    </row>
    <row r="149" spans="2:14" ht="15">
      <c r="B149" s="121"/>
      <c r="C149" s="5">
        <v>145</v>
      </c>
      <c r="D149" s="10" t="s">
        <v>227</v>
      </c>
      <c r="E149" s="7">
        <v>182</v>
      </c>
      <c r="F149" s="7">
        <v>29120000</v>
      </c>
      <c r="G149" s="7">
        <v>186</v>
      </c>
      <c r="H149" s="7">
        <v>59200000</v>
      </c>
      <c r="I149" s="7">
        <v>180</v>
      </c>
      <c r="J149" s="7">
        <v>28480000</v>
      </c>
      <c r="K149" s="7">
        <v>179</v>
      </c>
      <c r="L149" s="7">
        <v>28640000</v>
      </c>
      <c r="M149" s="17">
        <f t="shared" si="5"/>
        <v>145440000</v>
      </c>
      <c r="N149" s="17">
        <f t="shared" si="4"/>
        <v>727</v>
      </c>
    </row>
    <row r="150" spans="2:14" ht="15">
      <c r="B150" s="121"/>
      <c r="C150" s="5">
        <v>146</v>
      </c>
      <c r="D150" s="10" t="s">
        <v>228</v>
      </c>
      <c r="E150" s="7">
        <v>474</v>
      </c>
      <c r="F150" s="7">
        <v>75840000</v>
      </c>
      <c r="G150" s="7">
        <v>476</v>
      </c>
      <c r="H150" s="7">
        <v>152160000</v>
      </c>
      <c r="I150" s="7">
        <v>473</v>
      </c>
      <c r="J150" s="7">
        <v>75520000</v>
      </c>
      <c r="K150" s="7">
        <v>444</v>
      </c>
      <c r="L150" s="7">
        <v>71040000</v>
      </c>
      <c r="M150" s="17">
        <f t="shared" si="5"/>
        <v>374560000</v>
      </c>
      <c r="N150" s="17">
        <f t="shared" si="4"/>
        <v>1867</v>
      </c>
    </row>
    <row r="151" spans="2:14" ht="15">
      <c r="B151" s="121"/>
      <c r="C151" s="5">
        <v>147</v>
      </c>
      <c r="D151" s="10" t="s">
        <v>229</v>
      </c>
      <c r="E151" s="7">
        <v>459</v>
      </c>
      <c r="F151" s="7">
        <v>73440000</v>
      </c>
      <c r="G151" s="7">
        <v>463</v>
      </c>
      <c r="H151" s="7">
        <v>147840000</v>
      </c>
      <c r="I151" s="7">
        <v>459</v>
      </c>
      <c r="J151" s="7">
        <v>73280000</v>
      </c>
      <c r="K151" s="7">
        <v>450</v>
      </c>
      <c r="L151" s="7">
        <v>72000000</v>
      </c>
      <c r="M151" s="17">
        <f t="shared" si="5"/>
        <v>366560000</v>
      </c>
      <c r="N151" s="17">
        <f t="shared" si="4"/>
        <v>1831</v>
      </c>
    </row>
    <row r="152" spans="2:14" ht="15">
      <c r="B152" s="121"/>
      <c r="C152" s="5">
        <v>148</v>
      </c>
      <c r="D152" s="10" t="s">
        <v>230</v>
      </c>
      <c r="E152" s="7">
        <v>113</v>
      </c>
      <c r="F152" s="7">
        <v>18080000</v>
      </c>
      <c r="G152" s="7">
        <v>113</v>
      </c>
      <c r="H152" s="7">
        <v>36160000</v>
      </c>
      <c r="I152" s="7">
        <v>115</v>
      </c>
      <c r="J152" s="7">
        <v>18560000</v>
      </c>
      <c r="K152" s="7">
        <v>133</v>
      </c>
      <c r="L152" s="7">
        <v>21280000</v>
      </c>
      <c r="M152" s="17">
        <f t="shared" si="5"/>
        <v>94080000</v>
      </c>
      <c r="N152" s="17">
        <f t="shared" si="4"/>
        <v>474</v>
      </c>
    </row>
    <row r="153" spans="2:14" ht="15">
      <c r="B153" s="121"/>
      <c r="C153" s="5">
        <v>149</v>
      </c>
      <c r="D153" s="10" t="s">
        <v>231</v>
      </c>
      <c r="E153" s="7">
        <v>215</v>
      </c>
      <c r="F153" s="7">
        <v>34400000</v>
      </c>
      <c r="G153" s="7">
        <v>219</v>
      </c>
      <c r="H153" s="7">
        <v>69760000</v>
      </c>
      <c r="I153" s="7">
        <v>217</v>
      </c>
      <c r="J153" s="7">
        <v>34720000</v>
      </c>
      <c r="K153" s="7">
        <v>213</v>
      </c>
      <c r="L153" s="7">
        <v>34080000</v>
      </c>
      <c r="M153" s="17">
        <f t="shared" si="5"/>
        <v>172960000</v>
      </c>
      <c r="N153" s="17">
        <f t="shared" si="4"/>
        <v>864</v>
      </c>
    </row>
    <row r="154" spans="2:14" ht="15">
      <c r="B154" s="121"/>
      <c r="C154" s="5">
        <v>150</v>
      </c>
      <c r="D154" s="10" t="s">
        <v>232</v>
      </c>
      <c r="E154" s="7">
        <v>174</v>
      </c>
      <c r="F154" s="7">
        <v>27840000</v>
      </c>
      <c r="G154" s="7">
        <v>174</v>
      </c>
      <c r="H154" s="7">
        <v>55680000</v>
      </c>
      <c r="I154" s="7">
        <v>186</v>
      </c>
      <c r="J154" s="7">
        <v>30720000</v>
      </c>
      <c r="K154" s="7">
        <v>184</v>
      </c>
      <c r="L154" s="7">
        <v>29440000</v>
      </c>
      <c r="M154" s="17">
        <f t="shared" si="5"/>
        <v>143680000</v>
      </c>
      <c r="N154" s="17">
        <f t="shared" si="4"/>
        <v>718</v>
      </c>
    </row>
    <row r="155" spans="2:14" ht="15">
      <c r="B155" s="121"/>
      <c r="C155" s="5">
        <v>151</v>
      </c>
      <c r="D155" s="10" t="s">
        <v>233</v>
      </c>
      <c r="E155" s="7">
        <v>224</v>
      </c>
      <c r="F155" s="7">
        <v>35840000</v>
      </c>
      <c r="G155" s="7">
        <v>222</v>
      </c>
      <c r="H155" s="7">
        <v>71200000</v>
      </c>
      <c r="I155" s="7">
        <v>229</v>
      </c>
      <c r="J155" s="7">
        <v>37120000</v>
      </c>
      <c r="K155" s="7">
        <v>221</v>
      </c>
      <c r="L155" s="7">
        <v>35360000</v>
      </c>
      <c r="M155" s="17">
        <f t="shared" si="5"/>
        <v>179520000</v>
      </c>
      <c r="N155" s="17">
        <f t="shared" si="4"/>
        <v>896</v>
      </c>
    </row>
    <row r="156" spans="2:14" ht="15">
      <c r="B156" s="121"/>
      <c r="C156" s="5">
        <v>152</v>
      </c>
      <c r="D156" s="10" t="s">
        <v>234</v>
      </c>
      <c r="E156" s="7">
        <v>229</v>
      </c>
      <c r="F156" s="7">
        <v>36640000</v>
      </c>
      <c r="G156" s="7">
        <v>231</v>
      </c>
      <c r="H156" s="7">
        <v>73760000</v>
      </c>
      <c r="I156" s="7">
        <v>228</v>
      </c>
      <c r="J156" s="7">
        <v>36320000</v>
      </c>
      <c r="K156" s="7">
        <v>224</v>
      </c>
      <c r="L156" s="7">
        <v>35840000</v>
      </c>
      <c r="M156" s="17">
        <f t="shared" si="5"/>
        <v>182560000</v>
      </c>
      <c r="N156" s="17">
        <f t="shared" si="4"/>
        <v>912</v>
      </c>
    </row>
    <row r="157" spans="2:14" ht="15">
      <c r="B157" s="121"/>
      <c r="C157" s="5">
        <v>153</v>
      </c>
      <c r="D157" s="10" t="s">
        <v>236</v>
      </c>
      <c r="E157" s="7">
        <v>177</v>
      </c>
      <c r="F157" s="7">
        <v>28320000</v>
      </c>
      <c r="G157" s="7">
        <v>175</v>
      </c>
      <c r="H157" s="7">
        <v>56160000</v>
      </c>
      <c r="I157" s="7">
        <v>176</v>
      </c>
      <c r="J157" s="7">
        <v>28160000</v>
      </c>
      <c r="K157" s="7">
        <v>166</v>
      </c>
      <c r="L157" s="7">
        <v>26560000</v>
      </c>
      <c r="M157" s="17">
        <f t="shared" si="5"/>
        <v>139200000</v>
      </c>
      <c r="N157" s="17">
        <f t="shared" si="4"/>
        <v>694</v>
      </c>
    </row>
    <row r="158" spans="2:14" ht="15">
      <c r="B158" s="122" t="s">
        <v>235</v>
      </c>
      <c r="C158" s="5">
        <v>154</v>
      </c>
      <c r="D158" s="10" t="s">
        <v>237</v>
      </c>
      <c r="E158" s="7">
        <v>222</v>
      </c>
      <c r="F158" s="7">
        <v>35520000</v>
      </c>
      <c r="G158" s="7">
        <v>224</v>
      </c>
      <c r="H158" s="7">
        <v>71520000</v>
      </c>
      <c r="I158" s="7">
        <v>221</v>
      </c>
      <c r="J158" s="7">
        <v>35200000</v>
      </c>
      <c r="K158" s="7">
        <v>215</v>
      </c>
      <c r="L158" s="7">
        <v>34400000</v>
      </c>
      <c r="M158" s="17">
        <f t="shared" si="5"/>
        <v>176640000</v>
      </c>
      <c r="N158" s="17">
        <f t="shared" si="4"/>
        <v>882</v>
      </c>
    </row>
    <row r="159" spans="2:14" ht="15">
      <c r="B159" s="122"/>
      <c r="C159" s="5">
        <v>155</v>
      </c>
      <c r="D159" s="10" t="s">
        <v>238</v>
      </c>
      <c r="E159" s="7">
        <v>465</v>
      </c>
      <c r="F159" s="7">
        <v>74400000</v>
      </c>
      <c r="G159" s="7">
        <v>465</v>
      </c>
      <c r="H159" s="7">
        <v>148800000</v>
      </c>
      <c r="I159" s="7">
        <v>467</v>
      </c>
      <c r="J159" s="7">
        <v>74880000</v>
      </c>
      <c r="K159" s="7">
        <v>446</v>
      </c>
      <c r="L159" s="7">
        <v>71360000</v>
      </c>
      <c r="M159" s="17">
        <f t="shared" si="5"/>
        <v>369440000</v>
      </c>
      <c r="N159" s="17">
        <f t="shared" si="4"/>
        <v>1843</v>
      </c>
    </row>
    <row r="160" spans="2:14" ht="15">
      <c r="B160" s="122"/>
      <c r="C160" s="5">
        <v>156</v>
      </c>
      <c r="D160" s="10" t="s">
        <v>239</v>
      </c>
      <c r="E160" s="7">
        <v>178</v>
      </c>
      <c r="F160" s="7">
        <v>28480000</v>
      </c>
      <c r="G160" s="7">
        <v>178</v>
      </c>
      <c r="H160" s="7">
        <v>56960000</v>
      </c>
      <c r="I160" s="7">
        <v>176</v>
      </c>
      <c r="J160" s="7">
        <v>28000000</v>
      </c>
      <c r="K160" s="7">
        <v>197</v>
      </c>
      <c r="L160" s="7">
        <v>31520000</v>
      </c>
      <c r="M160" s="17">
        <f t="shared" si="5"/>
        <v>144960000</v>
      </c>
      <c r="N160" s="17">
        <f t="shared" si="4"/>
        <v>729</v>
      </c>
    </row>
    <row r="161" spans="2:14" ht="15">
      <c r="B161" s="122"/>
      <c r="C161" s="5">
        <v>157</v>
      </c>
      <c r="D161" s="10" t="s">
        <v>240</v>
      </c>
      <c r="E161" s="7">
        <v>231</v>
      </c>
      <c r="F161" s="7">
        <v>36960000</v>
      </c>
      <c r="G161" s="7">
        <v>231</v>
      </c>
      <c r="H161" s="7">
        <v>73920000</v>
      </c>
      <c r="I161" s="7">
        <v>227</v>
      </c>
      <c r="J161" s="7">
        <v>36000000</v>
      </c>
      <c r="K161" s="7">
        <v>219</v>
      </c>
      <c r="L161" s="7">
        <v>35040000</v>
      </c>
      <c r="M161" s="17">
        <f t="shared" si="5"/>
        <v>181920000</v>
      </c>
      <c r="N161" s="17">
        <f t="shared" si="4"/>
        <v>908</v>
      </c>
    </row>
    <row r="162" spans="2:14" ht="15">
      <c r="B162" s="122"/>
      <c r="C162" s="5">
        <v>158</v>
      </c>
      <c r="D162" s="10" t="s">
        <v>241</v>
      </c>
      <c r="E162" s="7">
        <v>458</v>
      </c>
      <c r="F162" s="7">
        <v>73280000</v>
      </c>
      <c r="G162" s="7">
        <v>458</v>
      </c>
      <c r="H162" s="7">
        <v>146560000</v>
      </c>
      <c r="I162" s="7">
        <v>458</v>
      </c>
      <c r="J162" s="7">
        <v>73280000</v>
      </c>
      <c r="K162" s="7">
        <v>441</v>
      </c>
      <c r="L162" s="7">
        <v>70560000</v>
      </c>
      <c r="M162" s="17">
        <f t="shared" si="5"/>
        <v>363680000</v>
      </c>
      <c r="N162" s="17">
        <f t="shared" si="4"/>
        <v>1815</v>
      </c>
    </row>
    <row r="163" spans="2:14" ht="15">
      <c r="B163" s="122"/>
      <c r="C163" s="5">
        <v>159</v>
      </c>
      <c r="D163" s="10" t="s">
        <v>242</v>
      </c>
      <c r="E163" s="7">
        <v>935</v>
      </c>
      <c r="F163" s="7">
        <v>149600000</v>
      </c>
      <c r="G163" s="7">
        <v>935</v>
      </c>
      <c r="H163" s="7">
        <v>299200000</v>
      </c>
      <c r="I163" s="7">
        <v>925</v>
      </c>
      <c r="J163" s="7">
        <v>147200000</v>
      </c>
      <c r="K163" s="7">
        <v>890</v>
      </c>
      <c r="L163" s="7">
        <v>142400000</v>
      </c>
      <c r="M163" s="17">
        <f t="shared" si="5"/>
        <v>738400000</v>
      </c>
      <c r="N163" s="17">
        <f t="shared" si="4"/>
        <v>3685</v>
      </c>
    </row>
    <row r="164" spans="2:14" ht="15">
      <c r="B164" s="122"/>
      <c r="C164" s="5">
        <v>160</v>
      </c>
      <c r="D164" s="10" t="s">
        <v>243</v>
      </c>
      <c r="E164" s="7">
        <v>436</v>
      </c>
      <c r="F164" s="7">
        <v>69760000</v>
      </c>
      <c r="G164" s="7">
        <v>434</v>
      </c>
      <c r="H164" s="7">
        <v>139040000</v>
      </c>
      <c r="I164" s="7">
        <v>433</v>
      </c>
      <c r="J164" s="7">
        <v>69120000</v>
      </c>
      <c r="K164" s="7">
        <v>427</v>
      </c>
      <c r="L164" s="7">
        <v>68320000</v>
      </c>
      <c r="M164" s="17">
        <f t="shared" si="5"/>
        <v>346240000</v>
      </c>
      <c r="N164" s="17">
        <f t="shared" si="4"/>
        <v>1730</v>
      </c>
    </row>
    <row r="165" spans="2:14" ht="15">
      <c r="B165" s="122"/>
      <c r="C165" s="5">
        <v>161</v>
      </c>
      <c r="D165" s="10" t="s">
        <v>244</v>
      </c>
      <c r="E165" s="7">
        <v>104</v>
      </c>
      <c r="F165" s="7">
        <v>16640000</v>
      </c>
      <c r="G165" s="7">
        <v>104</v>
      </c>
      <c r="H165" s="7">
        <v>33280000</v>
      </c>
      <c r="I165" s="7">
        <v>104</v>
      </c>
      <c r="J165" s="7">
        <v>16640000</v>
      </c>
      <c r="K165" s="7">
        <v>106</v>
      </c>
      <c r="L165" s="7">
        <v>16960000</v>
      </c>
      <c r="M165" s="17">
        <f t="shared" si="5"/>
        <v>83520000</v>
      </c>
      <c r="N165" s="17">
        <f t="shared" si="4"/>
        <v>418</v>
      </c>
    </row>
    <row r="166" spans="2:14" ht="15">
      <c r="B166" s="122"/>
      <c r="C166" s="5">
        <v>162</v>
      </c>
      <c r="D166" s="10" t="s">
        <v>245</v>
      </c>
      <c r="E166" s="7">
        <v>283</v>
      </c>
      <c r="F166" s="7">
        <v>45280000</v>
      </c>
      <c r="G166" s="7">
        <v>283</v>
      </c>
      <c r="H166" s="7">
        <v>90560000</v>
      </c>
      <c r="I166" s="7">
        <v>285</v>
      </c>
      <c r="J166" s="7">
        <v>45760000</v>
      </c>
      <c r="K166" s="7">
        <v>274</v>
      </c>
      <c r="L166" s="7">
        <v>43840000</v>
      </c>
      <c r="M166" s="17">
        <f t="shared" si="5"/>
        <v>225440000</v>
      </c>
      <c r="N166" s="17">
        <f t="shared" si="4"/>
        <v>1125</v>
      </c>
    </row>
    <row r="167" spans="2:14" ht="15">
      <c r="B167" s="122"/>
      <c r="C167" s="5">
        <v>163</v>
      </c>
      <c r="D167" s="10" t="s">
        <v>246</v>
      </c>
      <c r="E167" s="7">
        <v>227</v>
      </c>
      <c r="F167" s="7">
        <v>36320000</v>
      </c>
      <c r="G167" s="7">
        <v>223</v>
      </c>
      <c r="H167" s="7">
        <v>71680000</v>
      </c>
      <c r="I167" s="7">
        <v>231</v>
      </c>
      <c r="J167" s="7">
        <v>37440000</v>
      </c>
      <c r="K167" s="7">
        <v>215</v>
      </c>
      <c r="L167" s="7">
        <v>34400000</v>
      </c>
      <c r="M167" s="17">
        <f t="shared" si="5"/>
        <v>179840000</v>
      </c>
      <c r="N167" s="17">
        <f t="shared" si="4"/>
        <v>896</v>
      </c>
    </row>
    <row r="168" spans="2:14" ht="15">
      <c r="B168" s="122"/>
      <c r="C168" s="5">
        <v>164</v>
      </c>
      <c r="D168" s="10" t="s">
        <v>247</v>
      </c>
      <c r="E168" s="7">
        <v>668</v>
      </c>
      <c r="F168" s="7">
        <v>106880000</v>
      </c>
      <c r="G168" s="7">
        <v>652</v>
      </c>
      <c r="H168" s="7">
        <v>209920000</v>
      </c>
      <c r="I168" s="7">
        <v>656</v>
      </c>
      <c r="J168" s="7">
        <v>104640000</v>
      </c>
      <c r="K168" s="7">
        <v>618</v>
      </c>
      <c r="L168" s="7">
        <v>98880000</v>
      </c>
      <c r="M168" s="17">
        <f t="shared" si="5"/>
        <v>520320000</v>
      </c>
      <c r="N168" s="17">
        <f t="shared" si="4"/>
        <v>2594</v>
      </c>
    </row>
    <row r="169" spans="2:14" ht="15">
      <c r="B169" s="122"/>
      <c r="C169" s="5">
        <v>165</v>
      </c>
      <c r="D169" s="10" t="s">
        <v>248</v>
      </c>
      <c r="E169" s="7">
        <v>191</v>
      </c>
      <c r="F169" s="7">
        <v>30560000</v>
      </c>
      <c r="G169" s="7">
        <v>191</v>
      </c>
      <c r="H169" s="7">
        <v>61120000</v>
      </c>
      <c r="I169" s="7">
        <v>193</v>
      </c>
      <c r="J169" s="7">
        <v>31040000</v>
      </c>
      <c r="K169" s="7">
        <v>200</v>
      </c>
      <c r="L169" s="7">
        <v>32000000</v>
      </c>
      <c r="M169" s="17">
        <f t="shared" si="5"/>
        <v>154720000</v>
      </c>
      <c r="N169" s="17">
        <f t="shared" si="4"/>
        <v>775</v>
      </c>
    </row>
    <row r="170" spans="2:14" ht="15">
      <c r="B170" s="122"/>
      <c r="C170" s="5">
        <v>166</v>
      </c>
      <c r="D170" s="10" t="s">
        <v>249</v>
      </c>
      <c r="E170" s="7">
        <v>414</v>
      </c>
      <c r="F170" s="7">
        <v>66240000</v>
      </c>
      <c r="G170" s="7">
        <v>412</v>
      </c>
      <c r="H170" s="7">
        <v>132000000</v>
      </c>
      <c r="I170" s="7">
        <v>403</v>
      </c>
      <c r="J170" s="7">
        <v>63680000</v>
      </c>
      <c r="K170" s="7">
        <v>392</v>
      </c>
      <c r="L170" s="7">
        <v>62720000</v>
      </c>
      <c r="M170" s="17">
        <f t="shared" si="5"/>
        <v>324640000</v>
      </c>
      <c r="N170" s="17">
        <f t="shared" si="4"/>
        <v>1621</v>
      </c>
    </row>
    <row r="171" spans="2:14" ht="15">
      <c r="B171" s="122"/>
      <c r="C171" s="5">
        <v>167</v>
      </c>
      <c r="D171" s="10" t="s">
        <v>250</v>
      </c>
      <c r="E171" s="7">
        <v>98</v>
      </c>
      <c r="F171" s="7">
        <v>15680000</v>
      </c>
      <c r="G171" s="7">
        <v>98</v>
      </c>
      <c r="H171" s="7">
        <v>31360000</v>
      </c>
      <c r="I171" s="7">
        <v>94</v>
      </c>
      <c r="J171" s="7">
        <v>14720000</v>
      </c>
      <c r="K171" s="7">
        <v>106</v>
      </c>
      <c r="L171" s="7">
        <v>16960000</v>
      </c>
      <c r="M171" s="17">
        <f t="shared" si="5"/>
        <v>78720000</v>
      </c>
      <c r="N171" s="17">
        <f t="shared" si="4"/>
        <v>396</v>
      </c>
    </row>
    <row r="172" spans="2:14" ht="15">
      <c r="B172" s="122"/>
      <c r="C172" s="5">
        <v>168</v>
      </c>
      <c r="D172" s="10" t="s">
        <v>251</v>
      </c>
      <c r="E172" s="7">
        <v>441</v>
      </c>
      <c r="F172" s="7">
        <v>70560000</v>
      </c>
      <c r="G172" s="7">
        <v>441</v>
      </c>
      <c r="H172" s="7">
        <v>141120000</v>
      </c>
      <c r="I172" s="7">
        <v>525</v>
      </c>
      <c r="J172" s="7">
        <v>90720000</v>
      </c>
      <c r="K172" s="7">
        <v>463</v>
      </c>
      <c r="L172" s="7">
        <v>74080000</v>
      </c>
      <c r="M172" s="17">
        <f t="shared" si="5"/>
        <v>376480000</v>
      </c>
      <c r="N172" s="17">
        <f t="shared" si="4"/>
        <v>1870</v>
      </c>
    </row>
    <row r="173" spans="2:14" ht="15">
      <c r="B173" s="122"/>
      <c r="C173" s="5">
        <v>169</v>
      </c>
      <c r="D173" s="10" t="s">
        <v>252</v>
      </c>
      <c r="E173" s="7">
        <v>275</v>
      </c>
      <c r="F173" s="7">
        <v>44000000</v>
      </c>
      <c r="G173" s="7">
        <v>277</v>
      </c>
      <c r="H173" s="7">
        <v>88480000</v>
      </c>
      <c r="I173" s="7">
        <v>278</v>
      </c>
      <c r="J173" s="7">
        <v>44640000</v>
      </c>
      <c r="K173" s="7">
        <v>273</v>
      </c>
      <c r="L173" s="7">
        <v>43680000</v>
      </c>
      <c r="M173" s="17">
        <f t="shared" si="5"/>
        <v>220800000</v>
      </c>
      <c r="N173" s="17">
        <f t="shared" si="4"/>
        <v>1103</v>
      </c>
    </row>
    <row r="174" spans="2:14" ht="15">
      <c r="B174" s="122"/>
      <c r="C174" s="5">
        <v>170</v>
      </c>
      <c r="D174" s="10" t="s">
        <v>253</v>
      </c>
      <c r="E174" s="7">
        <v>215</v>
      </c>
      <c r="F174" s="7">
        <v>34400000</v>
      </c>
      <c r="G174" s="7">
        <v>211</v>
      </c>
      <c r="H174" s="7">
        <v>67840000</v>
      </c>
      <c r="I174" s="7">
        <v>213</v>
      </c>
      <c r="J174" s="7">
        <v>34080000</v>
      </c>
      <c r="K174" s="7">
        <v>204</v>
      </c>
      <c r="L174" s="7">
        <v>32640000</v>
      </c>
      <c r="M174" s="17">
        <f t="shared" si="5"/>
        <v>168960000</v>
      </c>
      <c r="N174" s="17">
        <f t="shared" si="4"/>
        <v>843</v>
      </c>
    </row>
    <row r="175" spans="2:14" ht="15">
      <c r="B175" s="122"/>
      <c r="C175" s="5">
        <v>171</v>
      </c>
      <c r="D175" s="10" t="s">
        <v>254</v>
      </c>
      <c r="E175" s="7">
        <v>307</v>
      </c>
      <c r="F175" s="7">
        <v>49120000</v>
      </c>
      <c r="G175" s="7">
        <v>307</v>
      </c>
      <c r="H175" s="7">
        <v>98240000</v>
      </c>
      <c r="I175" s="7">
        <v>309</v>
      </c>
      <c r="J175" s="7">
        <v>49600000</v>
      </c>
      <c r="K175" s="7">
        <v>293</v>
      </c>
      <c r="L175" s="7">
        <v>46880000</v>
      </c>
      <c r="M175" s="17">
        <f t="shared" si="5"/>
        <v>243840000</v>
      </c>
      <c r="N175" s="17">
        <f t="shared" si="4"/>
        <v>1216</v>
      </c>
    </row>
    <row r="176" spans="2:14" ht="15">
      <c r="B176" s="122"/>
      <c r="C176" s="5">
        <v>172</v>
      </c>
      <c r="D176" s="10" t="s">
        <v>255</v>
      </c>
      <c r="E176" s="7">
        <v>363</v>
      </c>
      <c r="F176" s="7">
        <v>58080000</v>
      </c>
      <c r="G176" s="7">
        <v>359</v>
      </c>
      <c r="H176" s="7">
        <v>115200000</v>
      </c>
      <c r="I176" s="7">
        <v>367</v>
      </c>
      <c r="J176" s="7">
        <v>59200000</v>
      </c>
      <c r="K176" s="7">
        <v>346</v>
      </c>
      <c r="L176" s="7">
        <v>55360000</v>
      </c>
      <c r="M176" s="17">
        <f t="shared" si="5"/>
        <v>287840000</v>
      </c>
      <c r="N176" s="17">
        <f t="shared" si="4"/>
        <v>1435</v>
      </c>
    </row>
    <row r="177" spans="2:14" ht="15">
      <c r="B177" s="122"/>
      <c r="C177" s="5">
        <v>173</v>
      </c>
      <c r="D177" s="10" t="s">
        <v>256</v>
      </c>
      <c r="E177" s="7">
        <v>213</v>
      </c>
      <c r="F177" s="7">
        <v>34080000</v>
      </c>
      <c r="G177" s="7">
        <v>211</v>
      </c>
      <c r="H177" s="7">
        <v>67680000</v>
      </c>
      <c r="I177" s="7">
        <v>212</v>
      </c>
      <c r="J177" s="7">
        <v>33920000</v>
      </c>
      <c r="K177" s="7">
        <v>212</v>
      </c>
      <c r="L177" s="7">
        <v>33920000</v>
      </c>
      <c r="M177" s="17">
        <f t="shared" si="5"/>
        <v>169600000</v>
      </c>
      <c r="N177" s="17">
        <f t="shared" si="4"/>
        <v>848</v>
      </c>
    </row>
    <row r="178" spans="2:14" ht="15">
      <c r="B178" s="122"/>
      <c r="C178" s="5">
        <v>174</v>
      </c>
      <c r="D178" s="10" t="s">
        <v>257</v>
      </c>
      <c r="E178" s="7">
        <v>454</v>
      </c>
      <c r="F178" s="7">
        <v>72640000</v>
      </c>
      <c r="G178" s="7">
        <v>454</v>
      </c>
      <c r="H178" s="7">
        <v>145280000</v>
      </c>
      <c r="I178" s="7">
        <v>456</v>
      </c>
      <c r="J178" s="7">
        <v>73120000</v>
      </c>
      <c r="K178" s="7">
        <v>428</v>
      </c>
      <c r="L178" s="7">
        <v>68480000</v>
      </c>
      <c r="M178" s="17">
        <f t="shared" si="5"/>
        <v>359520000</v>
      </c>
      <c r="N178" s="17">
        <f t="shared" si="4"/>
        <v>1792</v>
      </c>
    </row>
    <row r="179" spans="2:14" ht="15">
      <c r="B179" s="122"/>
      <c r="C179" s="5">
        <v>175</v>
      </c>
      <c r="D179" s="10" t="s">
        <v>258</v>
      </c>
      <c r="E179" s="7">
        <v>258</v>
      </c>
      <c r="F179" s="7">
        <v>41280000</v>
      </c>
      <c r="G179" s="7">
        <v>258</v>
      </c>
      <c r="H179" s="7">
        <v>82560000</v>
      </c>
      <c r="I179" s="7">
        <v>260</v>
      </c>
      <c r="J179" s="7">
        <v>41760000</v>
      </c>
      <c r="K179" s="7">
        <v>247</v>
      </c>
      <c r="L179" s="7">
        <v>39520000</v>
      </c>
      <c r="M179" s="17">
        <f t="shared" si="5"/>
        <v>205120000</v>
      </c>
      <c r="N179" s="17">
        <f t="shared" si="4"/>
        <v>1023</v>
      </c>
    </row>
    <row r="180" spans="2:14" ht="15">
      <c r="B180" s="122"/>
      <c r="C180" s="5">
        <v>176</v>
      </c>
      <c r="D180" s="10" t="s">
        <v>259</v>
      </c>
      <c r="E180" s="7">
        <v>179</v>
      </c>
      <c r="F180" s="7">
        <v>28640000</v>
      </c>
      <c r="G180" s="7">
        <v>175</v>
      </c>
      <c r="H180" s="7">
        <v>56320000</v>
      </c>
      <c r="I180" s="7">
        <v>175</v>
      </c>
      <c r="J180" s="7">
        <v>27840000</v>
      </c>
      <c r="K180" s="7">
        <v>189</v>
      </c>
      <c r="L180" s="7">
        <v>30240000</v>
      </c>
      <c r="M180" s="17">
        <f t="shared" si="5"/>
        <v>143040000</v>
      </c>
      <c r="N180" s="17">
        <f t="shared" si="4"/>
        <v>718</v>
      </c>
    </row>
    <row r="181" spans="2:14" ht="15">
      <c r="B181" s="122"/>
      <c r="C181" s="5">
        <v>177</v>
      </c>
      <c r="D181" s="10" t="s">
        <v>260</v>
      </c>
      <c r="E181" s="7">
        <v>115</v>
      </c>
      <c r="F181" s="7">
        <v>18400000</v>
      </c>
      <c r="G181" s="7">
        <v>115</v>
      </c>
      <c r="H181" s="7">
        <v>36800000</v>
      </c>
      <c r="I181" s="7">
        <v>113</v>
      </c>
      <c r="J181" s="7">
        <v>17920000</v>
      </c>
      <c r="K181" s="7">
        <v>135</v>
      </c>
      <c r="L181" s="7">
        <v>21600000</v>
      </c>
      <c r="M181" s="17">
        <f t="shared" si="5"/>
        <v>94720000</v>
      </c>
      <c r="N181" s="17">
        <f t="shared" si="4"/>
        <v>478</v>
      </c>
    </row>
    <row r="182" spans="2:14" ht="15">
      <c r="B182" s="122"/>
      <c r="C182" s="5">
        <v>178</v>
      </c>
      <c r="D182" s="10" t="s">
        <v>261</v>
      </c>
      <c r="E182" s="7">
        <v>262</v>
      </c>
      <c r="F182" s="7">
        <v>41920000</v>
      </c>
      <c r="G182" s="7">
        <v>260</v>
      </c>
      <c r="H182" s="7">
        <v>83360000</v>
      </c>
      <c r="I182" s="7">
        <v>259</v>
      </c>
      <c r="J182" s="7">
        <v>41280000</v>
      </c>
      <c r="K182" s="7">
        <v>248</v>
      </c>
      <c r="L182" s="7">
        <v>39680000</v>
      </c>
      <c r="M182" s="17">
        <f t="shared" si="5"/>
        <v>206240000</v>
      </c>
      <c r="N182" s="17">
        <f t="shared" si="4"/>
        <v>1029</v>
      </c>
    </row>
    <row r="183" spans="2:14" ht="15">
      <c r="B183" s="122"/>
      <c r="C183" s="5">
        <v>179</v>
      </c>
      <c r="D183" s="10" t="s">
        <v>262</v>
      </c>
      <c r="E183" s="7">
        <v>233</v>
      </c>
      <c r="F183" s="7">
        <v>37280000</v>
      </c>
      <c r="G183" s="7">
        <v>231</v>
      </c>
      <c r="H183" s="7">
        <v>74080000</v>
      </c>
      <c r="I183" s="7">
        <v>230</v>
      </c>
      <c r="J183" s="7">
        <v>36640000</v>
      </c>
      <c r="K183" s="7">
        <v>224</v>
      </c>
      <c r="L183" s="7">
        <v>35840000</v>
      </c>
      <c r="M183" s="17">
        <f t="shared" si="5"/>
        <v>183840000</v>
      </c>
      <c r="N183" s="17">
        <f t="shared" si="4"/>
        <v>918</v>
      </c>
    </row>
    <row r="184" spans="2:14" ht="15">
      <c r="B184" s="122"/>
      <c r="C184" s="5">
        <v>180</v>
      </c>
      <c r="D184" s="10" t="s">
        <v>264</v>
      </c>
      <c r="E184" s="7">
        <v>223</v>
      </c>
      <c r="F184" s="7">
        <v>35680000</v>
      </c>
      <c r="G184" s="7">
        <v>223</v>
      </c>
      <c r="H184" s="7">
        <v>71360000</v>
      </c>
      <c r="I184" s="7">
        <v>223</v>
      </c>
      <c r="J184" s="7">
        <v>35680000</v>
      </c>
      <c r="K184" s="7">
        <v>213</v>
      </c>
      <c r="L184" s="7">
        <v>34080000</v>
      </c>
      <c r="M184" s="17">
        <f t="shared" si="5"/>
        <v>176800000</v>
      </c>
      <c r="N184" s="17">
        <f t="shared" si="4"/>
        <v>882</v>
      </c>
    </row>
    <row r="185" spans="2:14" ht="15">
      <c r="B185" s="123" t="s">
        <v>263</v>
      </c>
      <c r="C185" s="5">
        <v>181</v>
      </c>
      <c r="D185" s="10" t="s">
        <v>265</v>
      </c>
      <c r="E185" s="7">
        <v>293</v>
      </c>
      <c r="F185" s="7">
        <v>46880000</v>
      </c>
      <c r="G185" s="7">
        <v>293</v>
      </c>
      <c r="H185" s="7">
        <v>93760000</v>
      </c>
      <c r="I185" s="7">
        <v>287</v>
      </c>
      <c r="J185" s="7">
        <v>45440000</v>
      </c>
      <c r="K185" s="7">
        <v>285</v>
      </c>
      <c r="L185" s="7">
        <v>45600000</v>
      </c>
      <c r="M185" s="17">
        <f t="shared" si="5"/>
        <v>231680000</v>
      </c>
      <c r="N185" s="17">
        <f t="shared" si="4"/>
        <v>1158</v>
      </c>
    </row>
    <row r="186" spans="2:14" ht="15">
      <c r="B186" s="123"/>
      <c r="C186" s="5">
        <v>182</v>
      </c>
      <c r="D186" s="10" t="s">
        <v>266</v>
      </c>
      <c r="E186" s="7">
        <v>365</v>
      </c>
      <c r="F186" s="7">
        <v>58400000</v>
      </c>
      <c r="G186" s="7">
        <v>365</v>
      </c>
      <c r="H186" s="7">
        <v>116800000</v>
      </c>
      <c r="I186" s="7">
        <v>369</v>
      </c>
      <c r="J186" s="7">
        <v>59360000</v>
      </c>
      <c r="K186" s="7">
        <v>367</v>
      </c>
      <c r="L186" s="7">
        <v>58720000</v>
      </c>
      <c r="M186" s="17">
        <f t="shared" si="5"/>
        <v>293280000</v>
      </c>
      <c r="N186" s="17">
        <f t="shared" si="4"/>
        <v>1466</v>
      </c>
    </row>
    <row r="187" spans="2:14" ht="15">
      <c r="B187" s="123"/>
      <c r="C187" s="5">
        <v>183</v>
      </c>
      <c r="D187" s="10" t="s">
        <v>267</v>
      </c>
      <c r="E187" s="7">
        <v>235</v>
      </c>
      <c r="F187" s="7">
        <v>37600000</v>
      </c>
      <c r="G187" s="7">
        <v>235</v>
      </c>
      <c r="H187" s="7">
        <v>75200000</v>
      </c>
      <c r="I187" s="7">
        <v>235</v>
      </c>
      <c r="J187" s="7">
        <v>37600000</v>
      </c>
      <c r="K187" s="7">
        <v>221</v>
      </c>
      <c r="L187" s="7">
        <v>35360000</v>
      </c>
      <c r="M187" s="17">
        <f t="shared" si="5"/>
        <v>185760000</v>
      </c>
      <c r="N187" s="17">
        <f t="shared" si="4"/>
        <v>926</v>
      </c>
    </row>
    <row r="188" spans="2:14" ht="15">
      <c r="B188" s="123"/>
      <c r="C188" s="5">
        <v>184</v>
      </c>
      <c r="D188" s="10" t="s">
        <v>268</v>
      </c>
      <c r="E188" s="7">
        <v>216</v>
      </c>
      <c r="F188" s="7">
        <v>34560000</v>
      </c>
      <c r="G188" s="7">
        <v>218</v>
      </c>
      <c r="H188" s="7">
        <v>69600000</v>
      </c>
      <c r="I188" s="7">
        <v>217</v>
      </c>
      <c r="J188" s="7">
        <v>34720000</v>
      </c>
      <c r="K188" s="7">
        <v>210</v>
      </c>
      <c r="L188" s="7">
        <v>33600000</v>
      </c>
      <c r="M188" s="17">
        <f t="shared" si="5"/>
        <v>172480000</v>
      </c>
      <c r="N188" s="17">
        <f t="shared" si="4"/>
        <v>861</v>
      </c>
    </row>
    <row r="189" spans="2:14" ht="15">
      <c r="B189" s="123"/>
      <c r="C189" s="5">
        <v>185</v>
      </c>
      <c r="D189" s="10" t="s">
        <v>269</v>
      </c>
      <c r="E189" s="7">
        <v>218</v>
      </c>
      <c r="F189" s="7">
        <v>34880000</v>
      </c>
      <c r="G189" s="7">
        <v>218</v>
      </c>
      <c r="H189" s="7">
        <v>69760000</v>
      </c>
      <c r="I189" s="7">
        <v>216</v>
      </c>
      <c r="J189" s="7">
        <v>34400000</v>
      </c>
      <c r="K189" s="7">
        <v>205</v>
      </c>
      <c r="L189" s="7">
        <v>32800000</v>
      </c>
      <c r="M189" s="17">
        <f t="shared" si="5"/>
        <v>171840000</v>
      </c>
      <c r="N189" s="17">
        <f t="shared" si="4"/>
        <v>857</v>
      </c>
    </row>
    <row r="190" spans="2:14" ht="15">
      <c r="B190" s="123"/>
      <c r="C190" s="5">
        <v>186</v>
      </c>
      <c r="D190" s="10" t="s">
        <v>270</v>
      </c>
      <c r="E190" s="7">
        <v>467</v>
      </c>
      <c r="F190" s="7">
        <v>74720000</v>
      </c>
      <c r="G190" s="7">
        <v>467</v>
      </c>
      <c r="H190" s="7">
        <v>149440000</v>
      </c>
      <c r="I190" s="7">
        <v>463</v>
      </c>
      <c r="J190" s="7">
        <v>73760000</v>
      </c>
      <c r="K190" s="7">
        <v>439</v>
      </c>
      <c r="L190" s="7">
        <v>70240000</v>
      </c>
      <c r="M190" s="17">
        <f t="shared" si="5"/>
        <v>368160000</v>
      </c>
      <c r="N190" s="17">
        <f t="shared" si="4"/>
        <v>1836</v>
      </c>
    </row>
    <row r="191" spans="2:14" ht="15">
      <c r="B191" s="123"/>
      <c r="C191" s="5">
        <v>187</v>
      </c>
      <c r="D191" s="10" t="s">
        <v>271</v>
      </c>
      <c r="E191" s="7">
        <v>240</v>
      </c>
      <c r="F191" s="7">
        <v>38400000</v>
      </c>
      <c r="G191" s="7">
        <v>238</v>
      </c>
      <c r="H191" s="7">
        <v>76320000</v>
      </c>
      <c r="I191" s="7">
        <v>241</v>
      </c>
      <c r="J191" s="7">
        <v>38720000</v>
      </c>
      <c r="K191" s="7">
        <v>226</v>
      </c>
      <c r="L191" s="7">
        <v>36160000</v>
      </c>
      <c r="M191" s="17">
        <f t="shared" si="5"/>
        <v>189600000</v>
      </c>
      <c r="N191" s="17">
        <f t="shared" si="4"/>
        <v>945</v>
      </c>
    </row>
    <row r="192" spans="2:14" ht="15">
      <c r="B192" s="123"/>
      <c r="C192" s="5">
        <v>188</v>
      </c>
      <c r="D192" s="10" t="s">
        <v>272</v>
      </c>
      <c r="E192" s="7">
        <v>446</v>
      </c>
      <c r="F192" s="7">
        <v>71360000</v>
      </c>
      <c r="G192" s="7">
        <v>448</v>
      </c>
      <c r="H192" s="7">
        <v>143200000</v>
      </c>
      <c r="I192" s="7">
        <v>449</v>
      </c>
      <c r="J192" s="7">
        <v>72000000</v>
      </c>
      <c r="K192" s="7">
        <v>381</v>
      </c>
      <c r="L192" s="7">
        <v>60960000</v>
      </c>
      <c r="M192" s="17">
        <f t="shared" si="5"/>
        <v>347520000</v>
      </c>
      <c r="N192" s="17">
        <f t="shared" si="4"/>
        <v>1724</v>
      </c>
    </row>
    <row r="193" spans="2:14" ht="15">
      <c r="B193" s="123"/>
      <c r="C193" s="5">
        <v>189</v>
      </c>
      <c r="D193" s="10" t="s">
        <v>273</v>
      </c>
      <c r="E193" s="7">
        <v>241</v>
      </c>
      <c r="F193" s="7">
        <v>38560000</v>
      </c>
      <c r="G193" s="7">
        <v>241</v>
      </c>
      <c r="H193" s="7">
        <v>77120000</v>
      </c>
      <c r="I193" s="7">
        <v>241</v>
      </c>
      <c r="J193" s="7">
        <v>38560000</v>
      </c>
      <c r="K193" s="7">
        <v>229</v>
      </c>
      <c r="L193" s="7">
        <v>36640000</v>
      </c>
      <c r="M193" s="17">
        <f t="shared" si="5"/>
        <v>190880000</v>
      </c>
      <c r="N193" s="17">
        <f t="shared" si="4"/>
        <v>952</v>
      </c>
    </row>
    <row r="194" spans="2:14" ht="15">
      <c r="B194" s="123"/>
      <c r="C194" s="5">
        <v>190</v>
      </c>
      <c r="D194" s="10" t="s">
        <v>274</v>
      </c>
      <c r="E194" s="7">
        <v>577</v>
      </c>
      <c r="F194" s="7">
        <v>92320000</v>
      </c>
      <c r="G194" s="7">
        <v>575</v>
      </c>
      <c r="H194" s="7">
        <v>184160000</v>
      </c>
      <c r="I194" s="7">
        <v>578</v>
      </c>
      <c r="J194" s="7">
        <v>92640000</v>
      </c>
      <c r="K194" s="7">
        <v>545</v>
      </c>
      <c r="L194" s="7">
        <v>87200000</v>
      </c>
      <c r="M194" s="17">
        <f t="shared" si="5"/>
        <v>456320000</v>
      </c>
      <c r="N194" s="17">
        <f t="shared" si="4"/>
        <v>2275</v>
      </c>
    </row>
    <row r="195" spans="2:14" ht="15">
      <c r="B195" s="123"/>
      <c r="C195" s="5">
        <v>191</v>
      </c>
      <c r="D195" s="10" t="s">
        <v>275</v>
      </c>
      <c r="E195" s="7">
        <v>247</v>
      </c>
      <c r="F195" s="7">
        <v>39520000</v>
      </c>
      <c r="G195" s="7">
        <v>245</v>
      </c>
      <c r="H195" s="7">
        <v>78560000</v>
      </c>
      <c r="I195" s="7">
        <v>248</v>
      </c>
      <c r="J195" s="7">
        <v>39840000</v>
      </c>
      <c r="K195" s="7">
        <v>238</v>
      </c>
      <c r="L195" s="7">
        <v>38080000</v>
      </c>
      <c r="M195" s="17">
        <f t="shared" si="5"/>
        <v>196000000</v>
      </c>
      <c r="N195" s="17">
        <f t="shared" si="4"/>
        <v>978</v>
      </c>
    </row>
    <row r="196" spans="2:14" ht="15">
      <c r="B196" s="123"/>
      <c r="C196" s="5">
        <v>192</v>
      </c>
      <c r="D196" s="10" t="s">
        <v>276</v>
      </c>
      <c r="E196" s="7">
        <v>250</v>
      </c>
      <c r="F196" s="7">
        <v>40000000</v>
      </c>
      <c r="G196" s="7">
        <v>250</v>
      </c>
      <c r="H196" s="7">
        <v>80000000</v>
      </c>
      <c r="I196" s="7">
        <v>246</v>
      </c>
      <c r="J196" s="7">
        <v>39040000</v>
      </c>
      <c r="K196" s="7">
        <v>219</v>
      </c>
      <c r="L196" s="7">
        <v>35040000</v>
      </c>
      <c r="M196" s="17">
        <f t="shared" si="5"/>
        <v>194080000</v>
      </c>
      <c r="N196" s="17">
        <f t="shared" si="4"/>
        <v>965</v>
      </c>
    </row>
    <row r="197" spans="2:14" ht="15">
      <c r="B197" s="123"/>
      <c r="C197" s="5">
        <v>193</v>
      </c>
      <c r="D197" s="10" t="s">
        <v>277</v>
      </c>
      <c r="E197" s="7">
        <v>483</v>
      </c>
      <c r="F197" s="7">
        <v>77280000</v>
      </c>
      <c r="G197" s="7">
        <v>481</v>
      </c>
      <c r="H197" s="7">
        <v>154080000</v>
      </c>
      <c r="I197" s="7">
        <v>486</v>
      </c>
      <c r="J197" s="7">
        <v>78080000</v>
      </c>
      <c r="K197" s="7">
        <v>452</v>
      </c>
      <c r="L197" s="7">
        <v>72320000</v>
      </c>
      <c r="M197" s="17">
        <f t="shared" si="5"/>
        <v>381760000</v>
      </c>
      <c r="N197" s="17">
        <f aca="true" t="shared" si="6" ref="N197:N260">SUM(K197,I197,G197,E197)</f>
        <v>1902</v>
      </c>
    </row>
    <row r="198" spans="2:14" ht="15">
      <c r="B198" s="123"/>
      <c r="C198" s="5">
        <v>194</v>
      </c>
      <c r="D198" s="10" t="s">
        <v>278</v>
      </c>
      <c r="E198" s="7">
        <v>244</v>
      </c>
      <c r="F198" s="7">
        <v>39040000</v>
      </c>
      <c r="G198" s="7">
        <v>244</v>
      </c>
      <c r="H198" s="7">
        <v>78080000</v>
      </c>
      <c r="I198" s="7">
        <v>238</v>
      </c>
      <c r="J198" s="7">
        <v>37600000</v>
      </c>
      <c r="K198" s="7">
        <v>233</v>
      </c>
      <c r="L198" s="7">
        <v>37280000</v>
      </c>
      <c r="M198" s="17">
        <f aca="true" t="shared" si="7" ref="M198:M261">SUM(F198,H198,J198,L198)</f>
        <v>192000000</v>
      </c>
      <c r="N198" s="17">
        <f t="shared" si="6"/>
        <v>959</v>
      </c>
    </row>
    <row r="199" spans="2:14" ht="15">
      <c r="B199" s="123"/>
      <c r="C199" s="5">
        <v>195</v>
      </c>
      <c r="D199" s="10" t="s">
        <v>279</v>
      </c>
      <c r="E199" s="7">
        <v>249</v>
      </c>
      <c r="F199" s="7">
        <v>39840000</v>
      </c>
      <c r="G199" s="7">
        <v>249</v>
      </c>
      <c r="H199" s="7">
        <v>79680000</v>
      </c>
      <c r="I199" s="7">
        <v>255</v>
      </c>
      <c r="J199" s="7">
        <v>41280000</v>
      </c>
      <c r="K199" s="7">
        <v>252</v>
      </c>
      <c r="L199" s="7">
        <v>40320000</v>
      </c>
      <c r="M199" s="17">
        <f t="shared" si="7"/>
        <v>201120000</v>
      </c>
      <c r="N199" s="17">
        <f t="shared" si="6"/>
        <v>1005</v>
      </c>
    </row>
    <row r="200" spans="2:14" ht="15">
      <c r="B200" s="123"/>
      <c r="C200" s="5">
        <v>196</v>
      </c>
      <c r="D200" s="10" t="s">
        <v>280</v>
      </c>
      <c r="E200" s="7">
        <v>475</v>
      </c>
      <c r="F200" s="7">
        <v>76000000</v>
      </c>
      <c r="G200" s="7">
        <v>473</v>
      </c>
      <c r="H200" s="7">
        <v>151520000</v>
      </c>
      <c r="I200" s="7">
        <v>476</v>
      </c>
      <c r="J200" s="7">
        <v>76320000</v>
      </c>
      <c r="K200" s="7">
        <v>448</v>
      </c>
      <c r="L200" s="7">
        <v>71680000</v>
      </c>
      <c r="M200" s="17">
        <f t="shared" si="7"/>
        <v>375520000</v>
      </c>
      <c r="N200" s="17">
        <f t="shared" si="6"/>
        <v>1872</v>
      </c>
    </row>
    <row r="201" spans="2:14" ht="15">
      <c r="B201" s="123"/>
      <c r="C201" s="5">
        <v>197</v>
      </c>
      <c r="D201" s="10" t="s">
        <v>281</v>
      </c>
      <c r="E201" s="7">
        <v>248</v>
      </c>
      <c r="F201" s="7">
        <v>39680000</v>
      </c>
      <c r="G201" s="7">
        <v>248</v>
      </c>
      <c r="H201" s="7">
        <v>79360000</v>
      </c>
      <c r="I201" s="7">
        <v>244</v>
      </c>
      <c r="J201" s="7">
        <v>38720000</v>
      </c>
      <c r="K201" s="7">
        <v>222</v>
      </c>
      <c r="L201" s="7">
        <v>35520000</v>
      </c>
      <c r="M201" s="17">
        <f t="shared" si="7"/>
        <v>193280000</v>
      </c>
      <c r="N201" s="17">
        <f t="shared" si="6"/>
        <v>962</v>
      </c>
    </row>
    <row r="202" spans="2:14" ht="15">
      <c r="B202" s="123"/>
      <c r="C202" s="5">
        <v>198</v>
      </c>
      <c r="D202" s="10" t="s">
        <v>282</v>
      </c>
      <c r="E202" s="7">
        <v>199</v>
      </c>
      <c r="F202" s="7">
        <v>31840000</v>
      </c>
      <c r="G202" s="7">
        <v>199</v>
      </c>
      <c r="H202" s="7">
        <v>63680000</v>
      </c>
      <c r="I202" s="7">
        <v>195</v>
      </c>
      <c r="J202" s="7">
        <v>30880000</v>
      </c>
      <c r="K202" s="7">
        <v>183</v>
      </c>
      <c r="L202" s="7">
        <v>29280000</v>
      </c>
      <c r="M202" s="17">
        <f t="shared" si="7"/>
        <v>155680000</v>
      </c>
      <c r="N202" s="17">
        <f t="shared" si="6"/>
        <v>776</v>
      </c>
    </row>
    <row r="203" spans="2:14" ht="15">
      <c r="B203" s="123"/>
      <c r="C203" s="5">
        <v>199</v>
      </c>
      <c r="D203" s="10" t="s">
        <v>283</v>
      </c>
      <c r="E203" s="7">
        <v>252</v>
      </c>
      <c r="F203" s="7">
        <v>40320000</v>
      </c>
      <c r="G203" s="7">
        <v>252</v>
      </c>
      <c r="H203" s="7">
        <v>80640000</v>
      </c>
      <c r="I203" s="7">
        <v>250</v>
      </c>
      <c r="J203" s="7">
        <v>39840000</v>
      </c>
      <c r="K203" s="7">
        <v>229</v>
      </c>
      <c r="L203" s="7">
        <v>36640000</v>
      </c>
      <c r="M203" s="17">
        <f t="shared" si="7"/>
        <v>197440000</v>
      </c>
      <c r="N203" s="17">
        <f t="shared" si="6"/>
        <v>983</v>
      </c>
    </row>
    <row r="204" spans="2:14" ht="15">
      <c r="B204" s="123"/>
      <c r="C204" s="5">
        <v>200</v>
      </c>
      <c r="D204" s="10" t="s">
        <v>284</v>
      </c>
      <c r="E204" s="7">
        <v>267</v>
      </c>
      <c r="F204" s="7">
        <v>42720000</v>
      </c>
      <c r="G204" s="7">
        <v>265</v>
      </c>
      <c r="H204" s="7">
        <v>84960000</v>
      </c>
      <c r="I204" s="7">
        <v>266</v>
      </c>
      <c r="J204" s="7">
        <v>42560000</v>
      </c>
      <c r="K204" s="7">
        <v>241</v>
      </c>
      <c r="L204" s="7">
        <v>38560000</v>
      </c>
      <c r="M204" s="17">
        <f t="shared" si="7"/>
        <v>208800000</v>
      </c>
      <c r="N204" s="17">
        <f t="shared" si="6"/>
        <v>1039</v>
      </c>
    </row>
    <row r="205" spans="2:14" ht="15">
      <c r="B205" s="123"/>
      <c r="C205" s="5">
        <v>201</v>
      </c>
      <c r="D205" s="10" t="s">
        <v>285</v>
      </c>
      <c r="E205" s="7">
        <v>236</v>
      </c>
      <c r="F205" s="7">
        <v>37760000</v>
      </c>
      <c r="G205" s="7">
        <v>236</v>
      </c>
      <c r="H205" s="7">
        <v>75520000</v>
      </c>
      <c r="I205" s="7">
        <v>236</v>
      </c>
      <c r="J205" s="7">
        <v>37760000</v>
      </c>
      <c r="K205" s="7">
        <v>247</v>
      </c>
      <c r="L205" s="7">
        <v>39520000</v>
      </c>
      <c r="M205" s="17">
        <f t="shared" si="7"/>
        <v>190560000</v>
      </c>
      <c r="N205" s="17">
        <f t="shared" si="6"/>
        <v>955</v>
      </c>
    </row>
    <row r="206" spans="2:14" ht="15">
      <c r="B206" s="123"/>
      <c r="C206" s="5">
        <v>202</v>
      </c>
      <c r="D206" s="10" t="s">
        <v>286</v>
      </c>
      <c r="E206" s="7">
        <v>163</v>
      </c>
      <c r="F206" s="7">
        <v>26080000</v>
      </c>
      <c r="G206" s="7">
        <v>161</v>
      </c>
      <c r="H206" s="7">
        <v>51680000</v>
      </c>
      <c r="I206" s="7">
        <v>160</v>
      </c>
      <c r="J206" s="7">
        <v>25440000</v>
      </c>
      <c r="K206" s="7">
        <v>157</v>
      </c>
      <c r="L206" s="7">
        <v>25120000</v>
      </c>
      <c r="M206" s="17">
        <f t="shared" si="7"/>
        <v>128320000</v>
      </c>
      <c r="N206" s="17">
        <f t="shared" si="6"/>
        <v>641</v>
      </c>
    </row>
    <row r="207" spans="2:14" ht="15">
      <c r="B207" s="123"/>
      <c r="C207" s="5">
        <v>203</v>
      </c>
      <c r="D207" s="10" t="s">
        <v>287</v>
      </c>
      <c r="E207" s="7">
        <v>295</v>
      </c>
      <c r="F207" s="7">
        <v>47200000</v>
      </c>
      <c r="G207" s="7">
        <v>293</v>
      </c>
      <c r="H207" s="7">
        <v>93920000</v>
      </c>
      <c r="I207" s="7">
        <v>286</v>
      </c>
      <c r="J207" s="7">
        <v>45120000</v>
      </c>
      <c r="K207" s="7">
        <v>268</v>
      </c>
      <c r="L207" s="7">
        <v>42880000</v>
      </c>
      <c r="M207" s="17">
        <f t="shared" si="7"/>
        <v>229120000</v>
      </c>
      <c r="N207" s="17">
        <f t="shared" si="6"/>
        <v>1142</v>
      </c>
    </row>
    <row r="208" spans="2:14" ht="15">
      <c r="B208" s="123"/>
      <c r="C208" s="5">
        <v>204</v>
      </c>
      <c r="D208" s="10" t="s">
        <v>288</v>
      </c>
      <c r="E208" s="7">
        <v>467</v>
      </c>
      <c r="F208" s="7">
        <v>74720000</v>
      </c>
      <c r="G208" s="7">
        <v>467</v>
      </c>
      <c r="H208" s="7">
        <v>149440000</v>
      </c>
      <c r="I208" s="7">
        <v>465</v>
      </c>
      <c r="J208" s="7">
        <v>74240000</v>
      </c>
      <c r="K208" s="7">
        <v>438</v>
      </c>
      <c r="L208" s="7">
        <v>70080000</v>
      </c>
      <c r="M208" s="17">
        <f t="shared" si="7"/>
        <v>368480000</v>
      </c>
      <c r="N208" s="17">
        <f t="shared" si="6"/>
        <v>1837</v>
      </c>
    </row>
    <row r="209" spans="2:14" ht="15">
      <c r="B209" s="123"/>
      <c r="C209" s="5">
        <v>205</v>
      </c>
      <c r="D209" s="10" t="s">
        <v>289</v>
      </c>
      <c r="E209" s="7">
        <v>404</v>
      </c>
      <c r="F209" s="7">
        <v>64640000</v>
      </c>
      <c r="G209" s="7">
        <v>404</v>
      </c>
      <c r="H209" s="7">
        <v>129280000</v>
      </c>
      <c r="I209" s="7">
        <v>406</v>
      </c>
      <c r="J209" s="7">
        <v>65120000</v>
      </c>
      <c r="K209" s="7">
        <v>387</v>
      </c>
      <c r="L209" s="7">
        <v>61920000</v>
      </c>
      <c r="M209" s="17">
        <f t="shared" si="7"/>
        <v>320960000</v>
      </c>
      <c r="N209" s="17">
        <f t="shared" si="6"/>
        <v>1601</v>
      </c>
    </row>
    <row r="210" spans="2:14" ht="15">
      <c r="B210" s="123"/>
      <c r="C210" s="5">
        <v>206</v>
      </c>
      <c r="D210" s="10" t="s">
        <v>290</v>
      </c>
      <c r="E210" s="7">
        <v>450</v>
      </c>
      <c r="F210" s="7">
        <v>72000000</v>
      </c>
      <c r="G210" s="7">
        <v>446</v>
      </c>
      <c r="H210" s="7">
        <v>143040000</v>
      </c>
      <c r="I210" s="7">
        <v>452</v>
      </c>
      <c r="J210" s="7">
        <v>72640000</v>
      </c>
      <c r="K210" s="7">
        <v>424</v>
      </c>
      <c r="L210" s="7">
        <v>67840000</v>
      </c>
      <c r="M210" s="17">
        <f t="shared" si="7"/>
        <v>355520000</v>
      </c>
      <c r="N210" s="17">
        <f t="shared" si="6"/>
        <v>1772</v>
      </c>
    </row>
    <row r="211" spans="2:14" ht="15">
      <c r="B211" s="123"/>
      <c r="C211" s="5">
        <v>207</v>
      </c>
      <c r="D211" s="10" t="s">
        <v>291</v>
      </c>
      <c r="E211" s="7">
        <v>188</v>
      </c>
      <c r="F211" s="7">
        <v>30080000</v>
      </c>
      <c r="G211" s="7">
        <v>188</v>
      </c>
      <c r="H211" s="7">
        <v>60160000</v>
      </c>
      <c r="I211" s="7">
        <v>188</v>
      </c>
      <c r="J211" s="7">
        <v>30080000</v>
      </c>
      <c r="K211" s="7">
        <v>179</v>
      </c>
      <c r="L211" s="7">
        <v>28640000</v>
      </c>
      <c r="M211" s="17">
        <f t="shared" si="7"/>
        <v>148960000</v>
      </c>
      <c r="N211" s="17">
        <f t="shared" si="6"/>
        <v>743</v>
      </c>
    </row>
    <row r="212" spans="2:14" ht="15">
      <c r="B212" s="123"/>
      <c r="C212" s="5">
        <v>208</v>
      </c>
      <c r="D212" s="10" t="s">
        <v>292</v>
      </c>
      <c r="E212" s="7">
        <v>277</v>
      </c>
      <c r="F212" s="7">
        <v>44320000</v>
      </c>
      <c r="G212" s="7">
        <v>277</v>
      </c>
      <c r="H212" s="7">
        <v>88640000</v>
      </c>
      <c r="I212" s="7">
        <v>279</v>
      </c>
      <c r="J212" s="7">
        <v>44800000</v>
      </c>
      <c r="K212" s="7">
        <v>272</v>
      </c>
      <c r="L212" s="7">
        <v>43520000</v>
      </c>
      <c r="M212" s="17">
        <f t="shared" si="7"/>
        <v>221280000</v>
      </c>
      <c r="N212" s="17">
        <f t="shared" si="6"/>
        <v>1105</v>
      </c>
    </row>
    <row r="213" spans="2:14" ht="15">
      <c r="B213" s="123"/>
      <c r="C213" s="5">
        <v>209</v>
      </c>
      <c r="D213" s="10" t="s">
        <v>293</v>
      </c>
      <c r="E213" s="7">
        <v>449</v>
      </c>
      <c r="F213" s="7">
        <v>71840000</v>
      </c>
      <c r="G213" s="7">
        <v>449</v>
      </c>
      <c r="H213" s="7">
        <v>143680000</v>
      </c>
      <c r="I213" s="7">
        <v>447</v>
      </c>
      <c r="J213" s="7">
        <v>71360000</v>
      </c>
      <c r="K213" s="7">
        <v>443</v>
      </c>
      <c r="L213" s="7">
        <v>70880000</v>
      </c>
      <c r="M213" s="17">
        <f t="shared" si="7"/>
        <v>357760000</v>
      </c>
      <c r="N213" s="17">
        <f t="shared" si="6"/>
        <v>1788</v>
      </c>
    </row>
    <row r="214" spans="2:14" ht="15">
      <c r="B214" s="123"/>
      <c r="C214" s="5">
        <v>210</v>
      </c>
      <c r="D214" s="10" t="s">
        <v>294</v>
      </c>
      <c r="E214" s="7">
        <v>185</v>
      </c>
      <c r="F214" s="7">
        <v>29600000</v>
      </c>
      <c r="G214" s="7">
        <v>185</v>
      </c>
      <c r="H214" s="7">
        <v>59200000</v>
      </c>
      <c r="I214" s="7">
        <v>183</v>
      </c>
      <c r="J214" s="7">
        <v>29120000</v>
      </c>
      <c r="K214" s="7">
        <v>189</v>
      </c>
      <c r="L214" s="7">
        <v>30240000</v>
      </c>
      <c r="M214" s="17">
        <f t="shared" si="7"/>
        <v>148160000</v>
      </c>
      <c r="N214" s="17">
        <f t="shared" si="6"/>
        <v>742</v>
      </c>
    </row>
    <row r="215" spans="2:14" ht="15">
      <c r="B215" s="123"/>
      <c r="C215" s="5">
        <v>211</v>
      </c>
      <c r="D215" s="10" t="s">
        <v>295</v>
      </c>
      <c r="E215" s="7">
        <v>303</v>
      </c>
      <c r="F215" s="7">
        <v>48480000</v>
      </c>
      <c r="G215" s="7">
        <v>303</v>
      </c>
      <c r="H215" s="7">
        <v>96960000</v>
      </c>
      <c r="I215" s="7">
        <v>293</v>
      </c>
      <c r="J215" s="7">
        <v>46080000</v>
      </c>
      <c r="K215" s="7">
        <v>318</v>
      </c>
      <c r="L215" s="7">
        <v>50880000</v>
      </c>
      <c r="M215" s="17">
        <f t="shared" si="7"/>
        <v>242400000</v>
      </c>
      <c r="N215" s="17">
        <f t="shared" si="6"/>
        <v>1217</v>
      </c>
    </row>
    <row r="216" spans="2:14" ht="15">
      <c r="B216" s="123"/>
      <c r="C216" s="5">
        <v>212</v>
      </c>
      <c r="D216" s="10" t="s">
        <v>297</v>
      </c>
      <c r="E216" s="7">
        <v>337</v>
      </c>
      <c r="F216" s="7">
        <v>53920000</v>
      </c>
      <c r="G216" s="7">
        <v>333</v>
      </c>
      <c r="H216" s="7">
        <v>106880000</v>
      </c>
      <c r="I216" s="7">
        <v>337</v>
      </c>
      <c r="J216" s="7">
        <v>54080000</v>
      </c>
      <c r="K216" s="7">
        <v>330</v>
      </c>
      <c r="L216" s="7">
        <v>52800000</v>
      </c>
      <c r="M216" s="17">
        <f t="shared" si="7"/>
        <v>267680000</v>
      </c>
      <c r="N216" s="17">
        <f t="shared" si="6"/>
        <v>1337</v>
      </c>
    </row>
    <row r="217" spans="2:14" ht="15">
      <c r="B217" s="124" t="s">
        <v>296</v>
      </c>
      <c r="C217" s="5">
        <v>213</v>
      </c>
      <c r="D217" s="10" t="s">
        <v>298</v>
      </c>
      <c r="E217" s="7">
        <v>482</v>
      </c>
      <c r="F217" s="7">
        <v>77120000</v>
      </c>
      <c r="G217" s="7">
        <v>482</v>
      </c>
      <c r="H217" s="7">
        <v>154240000</v>
      </c>
      <c r="I217" s="7">
        <v>486</v>
      </c>
      <c r="J217" s="7">
        <v>78080000</v>
      </c>
      <c r="K217" s="7">
        <v>463</v>
      </c>
      <c r="L217" s="7">
        <v>74080000</v>
      </c>
      <c r="M217" s="17">
        <f t="shared" si="7"/>
        <v>383520000</v>
      </c>
      <c r="N217" s="17">
        <f t="shared" si="6"/>
        <v>1913</v>
      </c>
    </row>
    <row r="218" spans="2:14" ht="15">
      <c r="B218" s="124"/>
      <c r="C218" s="5">
        <v>214</v>
      </c>
      <c r="D218" s="10" t="s">
        <v>299</v>
      </c>
      <c r="E218" s="7">
        <v>355</v>
      </c>
      <c r="F218" s="7">
        <v>56800000</v>
      </c>
      <c r="G218" s="7">
        <v>355</v>
      </c>
      <c r="H218" s="7">
        <v>113600000</v>
      </c>
      <c r="I218" s="7">
        <v>351</v>
      </c>
      <c r="J218" s="7">
        <v>55840000</v>
      </c>
      <c r="K218" s="7">
        <v>346</v>
      </c>
      <c r="L218" s="7">
        <v>55360000</v>
      </c>
      <c r="M218" s="17">
        <f t="shared" si="7"/>
        <v>281600000</v>
      </c>
      <c r="N218" s="17">
        <f t="shared" si="6"/>
        <v>1407</v>
      </c>
    </row>
    <row r="219" spans="2:14" ht="15">
      <c r="B219" s="124"/>
      <c r="C219" s="5">
        <v>215</v>
      </c>
      <c r="D219" s="10" t="s">
        <v>300</v>
      </c>
      <c r="E219" s="7">
        <v>178</v>
      </c>
      <c r="F219" s="7">
        <v>28480000</v>
      </c>
      <c r="G219" s="7">
        <v>178</v>
      </c>
      <c r="H219" s="7">
        <v>56960000</v>
      </c>
      <c r="I219" s="7">
        <v>178</v>
      </c>
      <c r="J219" s="7">
        <v>28480000</v>
      </c>
      <c r="K219" s="7">
        <v>172</v>
      </c>
      <c r="L219" s="7">
        <v>27520000</v>
      </c>
      <c r="M219" s="17">
        <f t="shared" si="7"/>
        <v>141440000</v>
      </c>
      <c r="N219" s="17">
        <f t="shared" si="6"/>
        <v>706</v>
      </c>
    </row>
    <row r="220" spans="2:14" ht="15">
      <c r="B220" s="124"/>
      <c r="C220" s="5">
        <v>216</v>
      </c>
      <c r="D220" s="10" t="s">
        <v>301</v>
      </c>
      <c r="E220" s="7">
        <v>255</v>
      </c>
      <c r="F220" s="7">
        <v>40800000</v>
      </c>
      <c r="G220" s="7">
        <v>255</v>
      </c>
      <c r="H220" s="7">
        <v>81600000</v>
      </c>
      <c r="I220" s="7">
        <v>255</v>
      </c>
      <c r="J220" s="7">
        <v>40800000</v>
      </c>
      <c r="K220" s="7">
        <v>237</v>
      </c>
      <c r="L220" s="7">
        <v>37920000</v>
      </c>
      <c r="M220" s="17">
        <f t="shared" si="7"/>
        <v>201120000</v>
      </c>
      <c r="N220" s="17">
        <f t="shared" si="6"/>
        <v>1002</v>
      </c>
    </row>
    <row r="221" spans="2:14" ht="15">
      <c r="B221" s="124"/>
      <c r="C221" s="5">
        <v>217</v>
      </c>
      <c r="D221" s="10" t="s">
        <v>302</v>
      </c>
      <c r="E221" s="7">
        <v>745</v>
      </c>
      <c r="F221" s="7">
        <v>119200000</v>
      </c>
      <c r="G221" s="7">
        <v>753</v>
      </c>
      <c r="H221" s="7">
        <v>240320000</v>
      </c>
      <c r="I221" s="7">
        <v>747</v>
      </c>
      <c r="J221" s="7">
        <v>119360000</v>
      </c>
      <c r="K221" s="7">
        <v>708</v>
      </c>
      <c r="L221" s="7">
        <v>113280000</v>
      </c>
      <c r="M221" s="17">
        <f t="shared" si="7"/>
        <v>592160000</v>
      </c>
      <c r="N221" s="17">
        <f t="shared" si="6"/>
        <v>2953</v>
      </c>
    </row>
    <row r="222" spans="2:14" ht="15">
      <c r="B222" s="124"/>
      <c r="C222" s="5">
        <v>218</v>
      </c>
      <c r="D222" s="10" t="s">
        <v>303</v>
      </c>
      <c r="E222" s="7">
        <v>416</v>
      </c>
      <c r="F222" s="7">
        <v>66560000</v>
      </c>
      <c r="G222" s="7">
        <v>414</v>
      </c>
      <c r="H222" s="7">
        <v>132640000</v>
      </c>
      <c r="I222" s="7">
        <v>411</v>
      </c>
      <c r="J222" s="7">
        <v>65440000</v>
      </c>
      <c r="K222" s="7">
        <v>395</v>
      </c>
      <c r="L222" s="7">
        <v>63200000</v>
      </c>
      <c r="M222" s="17">
        <f t="shared" si="7"/>
        <v>327840000</v>
      </c>
      <c r="N222" s="17">
        <f t="shared" si="6"/>
        <v>1636</v>
      </c>
    </row>
    <row r="223" spans="2:14" ht="15">
      <c r="B223" s="124"/>
      <c r="C223" s="5">
        <v>219</v>
      </c>
      <c r="D223" s="10" t="s">
        <v>304</v>
      </c>
      <c r="E223" s="7">
        <v>688</v>
      </c>
      <c r="F223" s="7">
        <v>110080000</v>
      </c>
      <c r="G223" s="7">
        <v>682</v>
      </c>
      <c r="H223" s="7">
        <v>218720000</v>
      </c>
      <c r="I223" s="7">
        <v>685</v>
      </c>
      <c r="J223" s="7">
        <v>109600000</v>
      </c>
      <c r="K223" s="7">
        <v>685</v>
      </c>
      <c r="L223" s="7">
        <v>109600000</v>
      </c>
      <c r="M223" s="17">
        <f t="shared" si="7"/>
        <v>548000000</v>
      </c>
      <c r="N223" s="17">
        <f t="shared" si="6"/>
        <v>2740</v>
      </c>
    </row>
    <row r="224" spans="2:14" ht="15">
      <c r="B224" s="124"/>
      <c r="C224" s="5">
        <v>220</v>
      </c>
      <c r="D224" s="10" t="s">
        <v>305</v>
      </c>
      <c r="E224" s="7">
        <v>451</v>
      </c>
      <c r="F224" s="7">
        <v>72160000</v>
      </c>
      <c r="G224" s="7">
        <v>453</v>
      </c>
      <c r="H224" s="7">
        <v>144800000</v>
      </c>
      <c r="I224" s="7">
        <v>446</v>
      </c>
      <c r="J224" s="7">
        <v>70880000</v>
      </c>
      <c r="K224" s="7">
        <v>376</v>
      </c>
      <c r="L224" s="7">
        <v>60160000</v>
      </c>
      <c r="M224" s="17">
        <f t="shared" si="7"/>
        <v>348000000</v>
      </c>
      <c r="N224" s="17">
        <f t="shared" si="6"/>
        <v>1726</v>
      </c>
    </row>
    <row r="225" spans="2:14" ht="15">
      <c r="B225" s="124"/>
      <c r="C225" s="5">
        <v>221</v>
      </c>
      <c r="D225" s="10" t="s">
        <v>306</v>
      </c>
      <c r="E225" s="7">
        <v>455</v>
      </c>
      <c r="F225" s="7">
        <v>72800000</v>
      </c>
      <c r="G225" s="7">
        <v>455</v>
      </c>
      <c r="H225" s="7">
        <v>145600000</v>
      </c>
      <c r="I225" s="7">
        <v>455</v>
      </c>
      <c r="J225" s="7">
        <v>72800000</v>
      </c>
      <c r="K225" s="7">
        <v>444</v>
      </c>
      <c r="L225" s="7">
        <v>71040000</v>
      </c>
      <c r="M225" s="17">
        <f t="shared" si="7"/>
        <v>362240000</v>
      </c>
      <c r="N225" s="17">
        <f t="shared" si="6"/>
        <v>1809</v>
      </c>
    </row>
    <row r="226" spans="2:14" ht="15">
      <c r="B226" s="124"/>
      <c r="C226" s="5">
        <v>222</v>
      </c>
      <c r="D226" s="10" t="s">
        <v>307</v>
      </c>
      <c r="E226" s="7">
        <v>153</v>
      </c>
      <c r="F226" s="7">
        <v>24480000</v>
      </c>
      <c r="G226" s="7">
        <v>153</v>
      </c>
      <c r="H226" s="7">
        <v>48960000</v>
      </c>
      <c r="I226" s="7">
        <v>157</v>
      </c>
      <c r="J226" s="7">
        <v>25440000</v>
      </c>
      <c r="K226" s="7">
        <v>145</v>
      </c>
      <c r="L226" s="7">
        <v>23200000</v>
      </c>
      <c r="M226" s="17">
        <f t="shared" si="7"/>
        <v>122080000</v>
      </c>
      <c r="N226" s="17">
        <f t="shared" si="6"/>
        <v>608</v>
      </c>
    </row>
    <row r="227" spans="2:14" ht="15">
      <c r="B227" s="124"/>
      <c r="C227" s="5">
        <v>223</v>
      </c>
      <c r="D227" s="10" t="s">
        <v>308</v>
      </c>
      <c r="E227" s="7">
        <v>429</v>
      </c>
      <c r="F227" s="7">
        <v>68640000</v>
      </c>
      <c r="G227" s="7">
        <v>429</v>
      </c>
      <c r="H227" s="7">
        <v>137280000</v>
      </c>
      <c r="I227" s="7">
        <v>429</v>
      </c>
      <c r="J227" s="7">
        <v>68640000</v>
      </c>
      <c r="K227" s="7">
        <v>404</v>
      </c>
      <c r="L227" s="7">
        <v>64640000</v>
      </c>
      <c r="M227" s="17">
        <f t="shared" si="7"/>
        <v>339200000</v>
      </c>
      <c r="N227" s="17">
        <f t="shared" si="6"/>
        <v>1691</v>
      </c>
    </row>
    <row r="228" spans="2:14" ht="15">
      <c r="B228" s="124"/>
      <c r="C228" s="5">
        <v>224</v>
      </c>
      <c r="D228" s="10" t="s">
        <v>309</v>
      </c>
      <c r="E228" s="7">
        <v>170</v>
      </c>
      <c r="F228" s="7">
        <v>27200000</v>
      </c>
      <c r="G228" s="7">
        <v>170</v>
      </c>
      <c r="H228" s="7">
        <v>54400000</v>
      </c>
      <c r="I228" s="7">
        <v>166</v>
      </c>
      <c r="J228" s="7">
        <v>26240000</v>
      </c>
      <c r="K228" s="7">
        <v>165</v>
      </c>
      <c r="L228" s="7">
        <v>26400000</v>
      </c>
      <c r="M228" s="17">
        <f t="shared" si="7"/>
        <v>134240000</v>
      </c>
      <c r="N228" s="17">
        <f t="shared" si="6"/>
        <v>671</v>
      </c>
    </row>
    <row r="229" spans="2:14" ht="15">
      <c r="B229" s="124"/>
      <c r="C229" s="5">
        <v>225</v>
      </c>
      <c r="D229" s="10" t="s">
        <v>310</v>
      </c>
      <c r="E229" s="7">
        <v>111</v>
      </c>
      <c r="F229" s="7">
        <v>17760000</v>
      </c>
      <c r="G229" s="7">
        <v>105</v>
      </c>
      <c r="H229" s="7">
        <v>34080000</v>
      </c>
      <c r="I229" s="7">
        <v>114</v>
      </c>
      <c r="J229" s="7">
        <v>18720000</v>
      </c>
      <c r="K229" s="7">
        <v>114</v>
      </c>
      <c r="L229" s="7">
        <v>18240000</v>
      </c>
      <c r="M229" s="17">
        <f t="shared" si="7"/>
        <v>88800000</v>
      </c>
      <c r="N229" s="17">
        <f t="shared" si="6"/>
        <v>444</v>
      </c>
    </row>
    <row r="230" spans="2:14" ht="15">
      <c r="B230" s="124"/>
      <c r="C230" s="5">
        <v>226</v>
      </c>
      <c r="D230" s="10" t="s">
        <v>311</v>
      </c>
      <c r="E230" s="7">
        <v>204</v>
      </c>
      <c r="F230" s="7">
        <v>32640000</v>
      </c>
      <c r="G230" s="7">
        <v>202</v>
      </c>
      <c r="H230" s="7">
        <v>64800000</v>
      </c>
      <c r="I230" s="7">
        <v>203</v>
      </c>
      <c r="J230" s="7">
        <v>32480000</v>
      </c>
      <c r="K230" s="7">
        <v>192</v>
      </c>
      <c r="L230" s="7">
        <v>30720000</v>
      </c>
      <c r="M230" s="17">
        <f t="shared" si="7"/>
        <v>160640000</v>
      </c>
      <c r="N230" s="17">
        <f t="shared" si="6"/>
        <v>801</v>
      </c>
    </row>
    <row r="231" spans="2:14" ht="15">
      <c r="B231" s="124"/>
      <c r="C231" s="5">
        <v>227</v>
      </c>
      <c r="D231" s="10" t="s">
        <v>312</v>
      </c>
      <c r="E231" s="7">
        <v>399</v>
      </c>
      <c r="F231" s="7">
        <v>63840000</v>
      </c>
      <c r="G231" s="7">
        <v>395</v>
      </c>
      <c r="H231" s="7">
        <v>126720000</v>
      </c>
      <c r="I231" s="7">
        <v>399</v>
      </c>
      <c r="J231" s="7">
        <v>64000000</v>
      </c>
      <c r="K231" s="7">
        <v>380</v>
      </c>
      <c r="L231" s="7">
        <v>60800000</v>
      </c>
      <c r="M231" s="17">
        <f t="shared" si="7"/>
        <v>315360000</v>
      </c>
      <c r="N231" s="17">
        <f t="shared" si="6"/>
        <v>1573</v>
      </c>
    </row>
    <row r="232" spans="2:14" ht="15">
      <c r="B232" s="124"/>
      <c r="C232" s="5">
        <v>228</v>
      </c>
      <c r="D232" s="10" t="s">
        <v>313</v>
      </c>
      <c r="E232" s="7">
        <v>188</v>
      </c>
      <c r="F232" s="7">
        <v>30080000</v>
      </c>
      <c r="G232" s="7">
        <v>188</v>
      </c>
      <c r="H232" s="7">
        <v>60160000</v>
      </c>
      <c r="I232" s="7">
        <v>188</v>
      </c>
      <c r="J232" s="7">
        <v>30080000</v>
      </c>
      <c r="K232" s="7">
        <v>183</v>
      </c>
      <c r="L232" s="7">
        <v>29280000</v>
      </c>
      <c r="M232" s="17">
        <f t="shared" si="7"/>
        <v>149600000</v>
      </c>
      <c r="N232" s="17">
        <f t="shared" si="6"/>
        <v>747</v>
      </c>
    </row>
    <row r="233" spans="2:14" ht="15">
      <c r="B233" s="124"/>
      <c r="C233" s="5">
        <v>229</v>
      </c>
      <c r="D233" s="10" t="s">
        <v>314</v>
      </c>
      <c r="E233" s="7">
        <v>239</v>
      </c>
      <c r="F233" s="7">
        <v>38240000</v>
      </c>
      <c r="G233" s="7">
        <v>239</v>
      </c>
      <c r="H233" s="7">
        <v>76480000</v>
      </c>
      <c r="I233" s="7">
        <v>235</v>
      </c>
      <c r="J233" s="7">
        <v>37280000</v>
      </c>
      <c r="K233" s="7">
        <v>223</v>
      </c>
      <c r="L233" s="7">
        <v>35680000</v>
      </c>
      <c r="M233" s="17">
        <f t="shared" si="7"/>
        <v>187680000</v>
      </c>
      <c r="N233" s="17">
        <f t="shared" si="6"/>
        <v>936</v>
      </c>
    </row>
    <row r="234" spans="2:14" ht="15">
      <c r="B234" s="124"/>
      <c r="C234" s="5">
        <v>230</v>
      </c>
      <c r="D234" s="10" t="s">
        <v>315</v>
      </c>
      <c r="E234" s="7">
        <v>233</v>
      </c>
      <c r="F234" s="7">
        <v>37280000</v>
      </c>
      <c r="G234" s="7">
        <v>233</v>
      </c>
      <c r="H234" s="7">
        <v>74560000</v>
      </c>
      <c r="I234" s="7">
        <v>233</v>
      </c>
      <c r="J234" s="7">
        <v>37280000</v>
      </c>
      <c r="K234" s="7">
        <v>225</v>
      </c>
      <c r="L234" s="7">
        <v>36000000</v>
      </c>
      <c r="M234" s="17">
        <f t="shared" si="7"/>
        <v>185120000</v>
      </c>
      <c r="N234" s="17">
        <f t="shared" si="6"/>
        <v>924</v>
      </c>
    </row>
    <row r="235" spans="2:14" ht="15">
      <c r="B235" s="124"/>
      <c r="C235" s="5">
        <v>231</v>
      </c>
      <c r="D235" s="10" t="s">
        <v>316</v>
      </c>
      <c r="E235" s="7">
        <v>328</v>
      </c>
      <c r="F235" s="7">
        <v>52480000</v>
      </c>
      <c r="G235" s="7">
        <v>332</v>
      </c>
      <c r="H235" s="7">
        <v>105920000</v>
      </c>
      <c r="I235" s="7">
        <v>344</v>
      </c>
      <c r="J235" s="7">
        <v>56160000</v>
      </c>
      <c r="K235" s="7">
        <v>325</v>
      </c>
      <c r="L235" s="7">
        <v>52000000</v>
      </c>
      <c r="M235" s="17">
        <f t="shared" si="7"/>
        <v>266560000</v>
      </c>
      <c r="N235" s="17">
        <f t="shared" si="6"/>
        <v>1329</v>
      </c>
    </row>
    <row r="236" spans="2:14" ht="15">
      <c r="B236" s="124"/>
      <c r="C236" s="5">
        <v>232</v>
      </c>
      <c r="D236" s="10" t="s">
        <v>317</v>
      </c>
      <c r="E236" s="7">
        <v>501</v>
      </c>
      <c r="F236" s="7">
        <v>80160000</v>
      </c>
      <c r="G236" s="7">
        <v>493</v>
      </c>
      <c r="H236" s="7">
        <v>158400000</v>
      </c>
      <c r="I236" s="7">
        <v>501</v>
      </c>
      <c r="J236" s="7">
        <v>80480000</v>
      </c>
      <c r="K236" s="7">
        <v>494</v>
      </c>
      <c r="L236" s="7">
        <v>79040000</v>
      </c>
      <c r="M236" s="17">
        <f t="shared" si="7"/>
        <v>398080000</v>
      </c>
      <c r="N236" s="17">
        <f t="shared" si="6"/>
        <v>1989</v>
      </c>
    </row>
    <row r="237" spans="2:14" ht="15">
      <c r="B237" s="124"/>
      <c r="C237" s="5">
        <v>233</v>
      </c>
      <c r="D237" s="10" t="s">
        <v>318</v>
      </c>
      <c r="E237" s="7">
        <v>336</v>
      </c>
      <c r="F237" s="7">
        <v>53760000</v>
      </c>
      <c r="G237" s="7">
        <v>340</v>
      </c>
      <c r="H237" s="7">
        <v>108480000</v>
      </c>
      <c r="I237" s="7">
        <v>340</v>
      </c>
      <c r="J237" s="7">
        <v>54560000</v>
      </c>
      <c r="K237" s="7">
        <v>334</v>
      </c>
      <c r="L237" s="7">
        <v>53440000</v>
      </c>
      <c r="M237" s="17">
        <f t="shared" si="7"/>
        <v>270240000</v>
      </c>
      <c r="N237" s="17">
        <f t="shared" si="6"/>
        <v>1350</v>
      </c>
    </row>
    <row r="238" spans="2:14" ht="15">
      <c r="B238" s="124"/>
      <c r="C238" s="5">
        <v>234</v>
      </c>
      <c r="D238" s="10" t="s">
        <v>319</v>
      </c>
      <c r="E238" s="7">
        <v>196</v>
      </c>
      <c r="F238" s="7">
        <v>31360000</v>
      </c>
      <c r="G238" s="7">
        <v>196</v>
      </c>
      <c r="H238" s="7">
        <v>62720000</v>
      </c>
      <c r="I238" s="7">
        <v>190</v>
      </c>
      <c r="J238" s="7">
        <v>29920000</v>
      </c>
      <c r="K238" s="7">
        <v>168</v>
      </c>
      <c r="L238" s="7">
        <v>26880000</v>
      </c>
      <c r="M238" s="17">
        <f t="shared" si="7"/>
        <v>150880000</v>
      </c>
      <c r="N238" s="17">
        <f t="shared" si="6"/>
        <v>750</v>
      </c>
    </row>
    <row r="239" spans="2:14" ht="15">
      <c r="B239" s="124"/>
      <c r="C239" s="5">
        <v>235</v>
      </c>
      <c r="D239" s="10" t="s">
        <v>320</v>
      </c>
      <c r="E239" s="7">
        <v>481</v>
      </c>
      <c r="F239" s="7">
        <v>76960000</v>
      </c>
      <c r="G239" s="7">
        <v>483</v>
      </c>
      <c r="H239" s="7">
        <v>154400000</v>
      </c>
      <c r="I239" s="7">
        <v>484</v>
      </c>
      <c r="J239" s="7">
        <v>77600000</v>
      </c>
      <c r="K239" s="7">
        <v>494</v>
      </c>
      <c r="L239" s="7">
        <v>79040000</v>
      </c>
      <c r="M239" s="17">
        <f t="shared" si="7"/>
        <v>388000000</v>
      </c>
      <c r="N239" s="17">
        <f t="shared" si="6"/>
        <v>1942</v>
      </c>
    </row>
    <row r="240" spans="2:14" ht="15">
      <c r="B240" s="124"/>
      <c r="C240" s="5">
        <v>236</v>
      </c>
      <c r="D240" s="10" t="s">
        <v>321</v>
      </c>
      <c r="E240" s="7">
        <v>356</v>
      </c>
      <c r="F240" s="7">
        <v>56960000</v>
      </c>
      <c r="G240" s="7">
        <v>356</v>
      </c>
      <c r="H240" s="7">
        <v>113920000</v>
      </c>
      <c r="I240" s="7">
        <v>358</v>
      </c>
      <c r="J240" s="7">
        <v>57440000</v>
      </c>
      <c r="K240" s="7">
        <v>351</v>
      </c>
      <c r="L240" s="7">
        <v>56160000</v>
      </c>
      <c r="M240" s="17">
        <f t="shared" si="7"/>
        <v>284480000</v>
      </c>
      <c r="N240" s="17">
        <f t="shared" si="6"/>
        <v>1421</v>
      </c>
    </row>
    <row r="241" spans="2:14" ht="15">
      <c r="B241" s="124"/>
      <c r="C241" s="5">
        <v>237</v>
      </c>
      <c r="D241" s="10" t="s">
        <v>322</v>
      </c>
      <c r="E241" s="7">
        <v>395</v>
      </c>
      <c r="F241" s="7">
        <v>63200000</v>
      </c>
      <c r="G241" s="7">
        <v>393</v>
      </c>
      <c r="H241" s="7">
        <v>125920000</v>
      </c>
      <c r="I241" s="7">
        <v>396</v>
      </c>
      <c r="J241" s="7">
        <v>63520000</v>
      </c>
      <c r="K241" s="7">
        <v>375</v>
      </c>
      <c r="L241" s="7">
        <v>60000000</v>
      </c>
      <c r="M241" s="17">
        <f t="shared" si="7"/>
        <v>312640000</v>
      </c>
      <c r="N241" s="17">
        <f t="shared" si="6"/>
        <v>1559</v>
      </c>
    </row>
    <row r="242" spans="2:14" ht="15">
      <c r="B242" s="124"/>
      <c r="C242" s="5">
        <v>238</v>
      </c>
      <c r="D242" s="10" t="s">
        <v>323</v>
      </c>
      <c r="E242" s="7">
        <v>464</v>
      </c>
      <c r="F242" s="7">
        <v>74240000</v>
      </c>
      <c r="G242" s="7">
        <v>462</v>
      </c>
      <c r="H242" s="7">
        <v>148000000</v>
      </c>
      <c r="I242" s="7">
        <v>465</v>
      </c>
      <c r="J242" s="7">
        <v>74560000</v>
      </c>
      <c r="K242" s="7">
        <v>429</v>
      </c>
      <c r="L242" s="7">
        <v>68640000</v>
      </c>
      <c r="M242" s="17">
        <f t="shared" si="7"/>
        <v>365440000</v>
      </c>
      <c r="N242" s="17">
        <f t="shared" si="6"/>
        <v>1820</v>
      </c>
    </row>
    <row r="243" spans="2:14" ht="15">
      <c r="B243" s="124"/>
      <c r="C243" s="5">
        <v>239</v>
      </c>
      <c r="D243" s="10" t="s">
        <v>325</v>
      </c>
      <c r="E243" s="7">
        <v>368</v>
      </c>
      <c r="F243" s="7">
        <v>58880000</v>
      </c>
      <c r="G243" s="7">
        <v>368</v>
      </c>
      <c r="H243" s="7">
        <v>117760000</v>
      </c>
      <c r="I243" s="7">
        <v>370</v>
      </c>
      <c r="J243" s="7">
        <v>59360000</v>
      </c>
      <c r="K243" s="7">
        <v>354</v>
      </c>
      <c r="L243" s="7">
        <v>56640000</v>
      </c>
      <c r="M243" s="17">
        <f t="shared" si="7"/>
        <v>292640000</v>
      </c>
      <c r="N243" s="17">
        <f t="shared" si="6"/>
        <v>1460</v>
      </c>
    </row>
    <row r="244" spans="2:14" ht="15">
      <c r="B244" s="113" t="s">
        <v>324</v>
      </c>
      <c r="C244" s="5">
        <v>240</v>
      </c>
      <c r="D244" s="10" t="s">
        <v>326</v>
      </c>
      <c r="E244" s="7">
        <v>409</v>
      </c>
      <c r="F244" s="7">
        <v>65440000</v>
      </c>
      <c r="G244" s="7">
        <v>405</v>
      </c>
      <c r="H244" s="7">
        <v>129920000</v>
      </c>
      <c r="I244" s="7">
        <v>413</v>
      </c>
      <c r="J244" s="7">
        <v>66560000</v>
      </c>
      <c r="K244" s="7">
        <v>407</v>
      </c>
      <c r="L244" s="7">
        <v>65120000</v>
      </c>
      <c r="M244" s="17">
        <f t="shared" si="7"/>
        <v>327040000</v>
      </c>
      <c r="N244" s="17">
        <f t="shared" si="6"/>
        <v>1634</v>
      </c>
    </row>
    <row r="245" spans="2:14" ht="15">
      <c r="B245" s="113"/>
      <c r="C245" s="5">
        <v>241</v>
      </c>
      <c r="D245" s="10" t="s">
        <v>327</v>
      </c>
      <c r="E245" s="7">
        <v>167</v>
      </c>
      <c r="F245" s="7">
        <v>26720000</v>
      </c>
      <c r="G245" s="7">
        <v>171</v>
      </c>
      <c r="H245" s="7">
        <v>54400000</v>
      </c>
      <c r="I245" s="7">
        <v>175</v>
      </c>
      <c r="J245" s="7">
        <v>28480000</v>
      </c>
      <c r="K245" s="7">
        <v>161</v>
      </c>
      <c r="L245" s="7">
        <v>25760000</v>
      </c>
      <c r="M245" s="17">
        <f t="shared" si="7"/>
        <v>135360000</v>
      </c>
      <c r="N245" s="17">
        <f t="shared" si="6"/>
        <v>674</v>
      </c>
    </row>
    <row r="246" spans="2:14" ht="15">
      <c r="B246" s="113"/>
      <c r="C246" s="5">
        <v>242</v>
      </c>
      <c r="D246" s="10" t="s">
        <v>328</v>
      </c>
      <c r="E246" s="7">
        <v>111</v>
      </c>
      <c r="F246" s="7">
        <v>17760000</v>
      </c>
      <c r="G246" s="7">
        <v>105</v>
      </c>
      <c r="H246" s="7">
        <v>34080000</v>
      </c>
      <c r="I246" s="7">
        <v>102</v>
      </c>
      <c r="J246" s="7">
        <v>15840000</v>
      </c>
      <c r="K246" s="7">
        <v>97</v>
      </c>
      <c r="L246" s="7">
        <v>15520000</v>
      </c>
      <c r="M246" s="17">
        <f t="shared" si="7"/>
        <v>83200000</v>
      </c>
      <c r="N246" s="17">
        <f t="shared" si="6"/>
        <v>415</v>
      </c>
    </row>
    <row r="247" spans="2:14" ht="15">
      <c r="B247" s="113"/>
      <c r="C247" s="5">
        <v>243</v>
      </c>
      <c r="D247" s="10" t="s">
        <v>329</v>
      </c>
      <c r="E247" s="7">
        <v>485</v>
      </c>
      <c r="F247" s="7">
        <v>77600000</v>
      </c>
      <c r="G247" s="7">
        <v>487</v>
      </c>
      <c r="H247" s="7">
        <v>155680000</v>
      </c>
      <c r="I247" s="7">
        <v>484</v>
      </c>
      <c r="J247" s="7">
        <v>77280000</v>
      </c>
      <c r="K247" s="7">
        <v>470</v>
      </c>
      <c r="L247" s="7">
        <v>75200000</v>
      </c>
      <c r="M247" s="17">
        <f t="shared" si="7"/>
        <v>385760000</v>
      </c>
      <c r="N247" s="17">
        <f t="shared" si="6"/>
        <v>1926</v>
      </c>
    </row>
    <row r="248" spans="2:14" ht="15">
      <c r="B248" s="113"/>
      <c r="C248" s="5">
        <v>244</v>
      </c>
      <c r="D248" s="10" t="s">
        <v>330</v>
      </c>
      <c r="E248" s="7">
        <v>193</v>
      </c>
      <c r="F248" s="7">
        <v>30880000</v>
      </c>
      <c r="G248" s="7">
        <v>191</v>
      </c>
      <c r="H248" s="7">
        <v>61280000</v>
      </c>
      <c r="I248" s="7">
        <v>188</v>
      </c>
      <c r="J248" s="7">
        <v>29760000</v>
      </c>
      <c r="K248" s="7">
        <v>190</v>
      </c>
      <c r="L248" s="7">
        <v>30400000</v>
      </c>
      <c r="M248" s="17">
        <f t="shared" si="7"/>
        <v>152320000</v>
      </c>
      <c r="N248" s="17">
        <f t="shared" si="6"/>
        <v>762</v>
      </c>
    </row>
    <row r="249" spans="2:14" ht="15">
      <c r="B249" s="113"/>
      <c r="C249" s="5">
        <v>245</v>
      </c>
      <c r="D249" s="10" t="s">
        <v>331</v>
      </c>
      <c r="E249" s="7">
        <v>265</v>
      </c>
      <c r="F249" s="7">
        <v>42400000</v>
      </c>
      <c r="G249" s="7">
        <v>271</v>
      </c>
      <c r="H249" s="7">
        <v>86240000</v>
      </c>
      <c r="I249" s="7">
        <v>270</v>
      </c>
      <c r="J249" s="7">
        <v>43360000</v>
      </c>
      <c r="K249" s="7">
        <v>270</v>
      </c>
      <c r="L249" s="7">
        <v>43200000</v>
      </c>
      <c r="M249" s="17">
        <f t="shared" si="7"/>
        <v>215200000</v>
      </c>
      <c r="N249" s="17">
        <f t="shared" si="6"/>
        <v>1076</v>
      </c>
    </row>
    <row r="250" spans="2:14" ht="15">
      <c r="B250" s="113"/>
      <c r="C250" s="5">
        <v>246</v>
      </c>
      <c r="D250" s="10" t="s">
        <v>332</v>
      </c>
      <c r="E250" s="7">
        <v>968</v>
      </c>
      <c r="F250" s="7">
        <v>154880000</v>
      </c>
      <c r="G250" s="7">
        <v>968</v>
      </c>
      <c r="H250" s="7">
        <v>309760000</v>
      </c>
      <c r="I250" s="7">
        <v>968</v>
      </c>
      <c r="J250" s="7">
        <v>154880000</v>
      </c>
      <c r="K250" s="7">
        <v>906</v>
      </c>
      <c r="L250" s="7">
        <v>144960000</v>
      </c>
      <c r="M250" s="17">
        <f t="shared" si="7"/>
        <v>764480000</v>
      </c>
      <c r="N250" s="17">
        <f t="shared" si="6"/>
        <v>3810</v>
      </c>
    </row>
    <row r="251" spans="2:14" ht="15">
      <c r="B251" s="113"/>
      <c r="C251" s="5">
        <v>247</v>
      </c>
      <c r="D251" s="10" t="s">
        <v>333</v>
      </c>
      <c r="E251" s="7">
        <v>225</v>
      </c>
      <c r="F251" s="7">
        <v>36000000</v>
      </c>
      <c r="G251" s="7">
        <v>223</v>
      </c>
      <c r="H251" s="7">
        <v>71520000</v>
      </c>
      <c r="I251" s="7">
        <v>226</v>
      </c>
      <c r="J251" s="7">
        <v>36320000</v>
      </c>
      <c r="K251" s="7">
        <v>212</v>
      </c>
      <c r="L251" s="7">
        <v>33920000</v>
      </c>
      <c r="M251" s="17">
        <f t="shared" si="7"/>
        <v>177760000</v>
      </c>
      <c r="N251" s="17">
        <f t="shared" si="6"/>
        <v>886</v>
      </c>
    </row>
    <row r="252" spans="2:14" ht="15">
      <c r="B252" s="113"/>
      <c r="C252" s="5">
        <v>248</v>
      </c>
      <c r="D252" s="10" t="s">
        <v>334</v>
      </c>
      <c r="E252" s="7">
        <v>84</v>
      </c>
      <c r="F252" s="7">
        <v>13440000</v>
      </c>
      <c r="G252" s="7">
        <v>84</v>
      </c>
      <c r="H252" s="7">
        <v>26880000</v>
      </c>
      <c r="I252" s="7">
        <v>84</v>
      </c>
      <c r="J252" s="7">
        <v>13440000</v>
      </c>
      <c r="K252" s="7">
        <v>80</v>
      </c>
      <c r="L252" s="7">
        <v>12800000</v>
      </c>
      <c r="M252" s="17">
        <f t="shared" si="7"/>
        <v>66560000</v>
      </c>
      <c r="N252" s="17">
        <f t="shared" si="6"/>
        <v>332</v>
      </c>
    </row>
    <row r="253" spans="2:14" ht="15">
      <c r="B253" s="113"/>
      <c r="C253" s="5">
        <v>249</v>
      </c>
      <c r="D253" s="10" t="s">
        <v>335</v>
      </c>
      <c r="E253" s="7">
        <v>225</v>
      </c>
      <c r="F253" s="7">
        <v>36000000</v>
      </c>
      <c r="G253" s="7">
        <v>225</v>
      </c>
      <c r="H253" s="7">
        <v>72000000</v>
      </c>
      <c r="I253" s="7">
        <v>231</v>
      </c>
      <c r="J253" s="7">
        <v>37440000</v>
      </c>
      <c r="K253" s="7">
        <v>201</v>
      </c>
      <c r="L253" s="7">
        <v>32160000</v>
      </c>
      <c r="M253" s="17">
        <f t="shared" si="7"/>
        <v>177600000</v>
      </c>
      <c r="N253" s="17">
        <f t="shared" si="6"/>
        <v>882</v>
      </c>
    </row>
    <row r="254" spans="2:14" ht="15">
      <c r="B254" s="113"/>
      <c r="C254" s="5">
        <v>250</v>
      </c>
      <c r="D254" s="10" t="s">
        <v>336</v>
      </c>
      <c r="E254" s="7">
        <v>249</v>
      </c>
      <c r="F254" s="7">
        <v>39840000</v>
      </c>
      <c r="G254" s="7">
        <v>249</v>
      </c>
      <c r="H254" s="7">
        <v>79680000</v>
      </c>
      <c r="I254" s="7">
        <v>247</v>
      </c>
      <c r="J254" s="7">
        <v>39360000</v>
      </c>
      <c r="K254" s="7">
        <v>230</v>
      </c>
      <c r="L254" s="7">
        <v>36800000</v>
      </c>
      <c r="M254" s="17">
        <f t="shared" si="7"/>
        <v>195680000</v>
      </c>
      <c r="N254" s="17">
        <f t="shared" si="6"/>
        <v>975</v>
      </c>
    </row>
    <row r="255" spans="2:14" ht="15">
      <c r="B255" s="113"/>
      <c r="C255" s="5">
        <v>251</v>
      </c>
      <c r="D255" s="10" t="s">
        <v>337</v>
      </c>
      <c r="E255" s="7">
        <v>211</v>
      </c>
      <c r="F255" s="7">
        <v>33760000</v>
      </c>
      <c r="G255" s="7">
        <v>209</v>
      </c>
      <c r="H255" s="7">
        <v>67040000</v>
      </c>
      <c r="I255" s="7">
        <v>206</v>
      </c>
      <c r="J255" s="7">
        <v>32640000</v>
      </c>
      <c r="K255" s="7">
        <v>201</v>
      </c>
      <c r="L255" s="7">
        <v>32160000</v>
      </c>
      <c r="M255" s="17">
        <f t="shared" si="7"/>
        <v>165600000</v>
      </c>
      <c r="N255" s="17">
        <f t="shared" si="6"/>
        <v>827</v>
      </c>
    </row>
    <row r="256" spans="2:14" ht="15">
      <c r="B256" s="113"/>
      <c r="C256" s="5">
        <v>252</v>
      </c>
      <c r="D256" s="10" t="s">
        <v>338</v>
      </c>
      <c r="E256" s="7">
        <v>463</v>
      </c>
      <c r="F256" s="7">
        <v>74080000</v>
      </c>
      <c r="G256" s="7">
        <v>463</v>
      </c>
      <c r="H256" s="7">
        <v>148160000</v>
      </c>
      <c r="I256" s="7">
        <v>463</v>
      </c>
      <c r="J256" s="7">
        <v>74080000</v>
      </c>
      <c r="K256" s="7">
        <v>438</v>
      </c>
      <c r="L256" s="7">
        <v>70080000</v>
      </c>
      <c r="M256" s="17">
        <f t="shared" si="7"/>
        <v>366400000</v>
      </c>
      <c r="N256" s="17">
        <f t="shared" si="6"/>
        <v>1827</v>
      </c>
    </row>
    <row r="257" spans="2:14" ht="15">
      <c r="B257" s="113"/>
      <c r="C257" s="5">
        <v>253</v>
      </c>
      <c r="D257" s="10" t="s">
        <v>340</v>
      </c>
      <c r="E257" s="7">
        <v>135</v>
      </c>
      <c r="F257" s="7">
        <v>21600000</v>
      </c>
      <c r="G257" s="7">
        <v>135</v>
      </c>
      <c r="H257" s="7">
        <v>43200000</v>
      </c>
      <c r="I257" s="7">
        <v>139</v>
      </c>
      <c r="J257" s="7">
        <v>22560000</v>
      </c>
      <c r="K257" s="7">
        <v>138</v>
      </c>
      <c r="L257" s="7">
        <v>22080000</v>
      </c>
      <c r="M257" s="17">
        <f t="shared" si="7"/>
        <v>109440000</v>
      </c>
      <c r="N257" s="17">
        <f t="shared" si="6"/>
        <v>547</v>
      </c>
    </row>
    <row r="258" spans="2:14" ht="15">
      <c r="B258" s="125" t="s">
        <v>339</v>
      </c>
      <c r="C258" s="5">
        <v>254</v>
      </c>
      <c r="D258" s="10" t="s">
        <v>341</v>
      </c>
      <c r="E258" s="7">
        <v>403</v>
      </c>
      <c r="F258" s="7">
        <v>64480000</v>
      </c>
      <c r="G258" s="7">
        <v>397</v>
      </c>
      <c r="H258" s="7">
        <v>127520000</v>
      </c>
      <c r="I258" s="7">
        <v>402</v>
      </c>
      <c r="J258" s="7">
        <v>64480000</v>
      </c>
      <c r="K258" s="7">
        <v>386</v>
      </c>
      <c r="L258" s="7">
        <v>61760000</v>
      </c>
      <c r="M258" s="17">
        <f t="shared" si="7"/>
        <v>318240000</v>
      </c>
      <c r="N258" s="17">
        <f t="shared" si="6"/>
        <v>1588</v>
      </c>
    </row>
    <row r="259" spans="2:14" ht="15">
      <c r="B259" s="125"/>
      <c r="C259" s="5">
        <v>255</v>
      </c>
      <c r="D259" s="10" t="s">
        <v>342</v>
      </c>
      <c r="E259" s="7">
        <v>367</v>
      </c>
      <c r="F259" s="7">
        <v>58720000</v>
      </c>
      <c r="G259" s="7">
        <v>367</v>
      </c>
      <c r="H259" s="7">
        <v>117440000</v>
      </c>
      <c r="I259" s="7">
        <v>363</v>
      </c>
      <c r="J259" s="7">
        <v>57760000</v>
      </c>
      <c r="K259" s="7">
        <v>353</v>
      </c>
      <c r="L259" s="7">
        <v>56480000</v>
      </c>
      <c r="M259" s="17">
        <f t="shared" si="7"/>
        <v>290400000</v>
      </c>
      <c r="N259" s="17">
        <f t="shared" si="6"/>
        <v>1450</v>
      </c>
    </row>
    <row r="260" spans="2:14" ht="15">
      <c r="B260" s="125"/>
      <c r="C260" s="5">
        <v>256</v>
      </c>
      <c r="D260" s="10" t="s">
        <v>343</v>
      </c>
      <c r="E260" s="7">
        <v>140</v>
      </c>
      <c r="F260" s="7">
        <v>22400000</v>
      </c>
      <c r="G260" s="7">
        <v>142</v>
      </c>
      <c r="H260" s="7">
        <v>45280000</v>
      </c>
      <c r="I260" s="7">
        <v>141</v>
      </c>
      <c r="J260" s="7">
        <v>22560000</v>
      </c>
      <c r="K260" s="7">
        <v>139</v>
      </c>
      <c r="L260" s="7">
        <v>22240000</v>
      </c>
      <c r="M260" s="17">
        <f t="shared" si="7"/>
        <v>112480000</v>
      </c>
      <c r="N260" s="17">
        <f t="shared" si="6"/>
        <v>562</v>
      </c>
    </row>
    <row r="261" spans="2:14" ht="15">
      <c r="B261" s="125"/>
      <c r="C261" s="5">
        <v>257</v>
      </c>
      <c r="D261" s="10" t="s">
        <v>344</v>
      </c>
      <c r="E261" s="7">
        <v>116</v>
      </c>
      <c r="F261" s="7">
        <v>18560000</v>
      </c>
      <c r="G261" s="7">
        <v>116</v>
      </c>
      <c r="H261" s="7">
        <v>37120000</v>
      </c>
      <c r="I261" s="7">
        <v>112</v>
      </c>
      <c r="J261" s="7">
        <v>17600000</v>
      </c>
      <c r="K261" s="7">
        <v>115</v>
      </c>
      <c r="L261" s="7">
        <v>18400000</v>
      </c>
      <c r="M261" s="17">
        <f t="shared" si="7"/>
        <v>91680000</v>
      </c>
      <c r="N261" s="17">
        <f aca="true" t="shared" si="8" ref="N261:N324">SUM(K261,I261,G261,E261)</f>
        <v>459</v>
      </c>
    </row>
    <row r="262" spans="2:14" ht="15">
      <c r="B262" s="125"/>
      <c r="C262" s="5">
        <v>258</v>
      </c>
      <c r="D262" s="10" t="s">
        <v>345</v>
      </c>
      <c r="E262" s="7">
        <v>109</v>
      </c>
      <c r="F262" s="7">
        <v>17440000</v>
      </c>
      <c r="G262" s="7">
        <v>111</v>
      </c>
      <c r="H262" s="7">
        <v>35360000</v>
      </c>
      <c r="I262" s="7">
        <v>106</v>
      </c>
      <c r="J262" s="7">
        <v>16640000</v>
      </c>
      <c r="K262" s="7">
        <v>100</v>
      </c>
      <c r="L262" s="7">
        <v>16000000</v>
      </c>
      <c r="M262" s="17">
        <f aca="true" t="shared" si="9" ref="M262:M325">SUM(F262,H262,J262,L262)</f>
        <v>85440000</v>
      </c>
      <c r="N262" s="17">
        <f t="shared" si="8"/>
        <v>426</v>
      </c>
    </row>
    <row r="263" spans="2:14" ht="15">
      <c r="B263" s="125"/>
      <c r="C263" s="5">
        <v>259</v>
      </c>
      <c r="D263" s="10" t="s">
        <v>346</v>
      </c>
      <c r="E263" s="7">
        <v>489</v>
      </c>
      <c r="F263" s="7">
        <v>78240000</v>
      </c>
      <c r="G263" s="7">
        <v>483</v>
      </c>
      <c r="H263" s="7">
        <v>155040000</v>
      </c>
      <c r="I263" s="7">
        <v>490</v>
      </c>
      <c r="J263" s="7">
        <v>78720000</v>
      </c>
      <c r="K263" s="7">
        <v>464</v>
      </c>
      <c r="L263" s="7">
        <v>74240000</v>
      </c>
      <c r="M263" s="17">
        <f t="shared" si="9"/>
        <v>386240000</v>
      </c>
      <c r="N263" s="17">
        <f t="shared" si="8"/>
        <v>1926</v>
      </c>
    </row>
    <row r="264" spans="2:14" ht="15">
      <c r="B264" s="125"/>
      <c r="C264" s="5">
        <v>260</v>
      </c>
      <c r="D264" s="10" t="s">
        <v>347</v>
      </c>
      <c r="E264" s="7">
        <v>140</v>
      </c>
      <c r="F264" s="7">
        <v>22400000</v>
      </c>
      <c r="G264" s="7">
        <v>140</v>
      </c>
      <c r="H264" s="7">
        <v>44800000</v>
      </c>
      <c r="I264" s="7">
        <v>142</v>
      </c>
      <c r="J264" s="7">
        <v>22880000</v>
      </c>
      <c r="K264" s="7">
        <v>144</v>
      </c>
      <c r="L264" s="7">
        <v>23040000</v>
      </c>
      <c r="M264" s="17">
        <f t="shared" si="9"/>
        <v>113120000</v>
      </c>
      <c r="N264" s="17">
        <f t="shared" si="8"/>
        <v>566</v>
      </c>
    </row>
    <row r="265" spans="2:14" ht="15">
      <c r="B265" s="125"/>
      <c r="C265" s="5">
        <v>261</v>
      </c>
      <c r="D265" s="10" t="s">
        <v>348</v>
      </c>
      <c r="E265" s="7">
        <v>508</v>
      </c>
      <c r="F265" s="7">
        <v>81280000</v>
      </c>
      <c r="G265" s="7">
        <v>506</v>
      </c>
      <c r="H265" s="7">
        <v>162080000</v>
      </c>
      <c r="I265" s="7">
        <v>507</v>
      </c>
      <c r="J265" s="7">
        <v>81120000</v>
      </c>
      <c r="K265" s="7">
        <v>461</v>
      </c>
      <c r="L265" s="7">
        <v>73760000</v>
      </c>
      <c r="M265" s="17">
        <f t="shared" si="9"/>
        <v>398240000</v>
      </c>
      <c r="N265" s="17">
        <f t="shared" si="8"/>
        <v>1982</v>
      </c>
    </row>
    <row r="266" spans="2:14" ht="15">
      <c r="B266" s="125"/>
      <c r="C266" s="5">
        <v>262</v>
      </c>
      <c r="D266" s="10" t="s">
        <v>349</v>
      </c>
      <c r="E266" s="7">
        <v>440</v>
      </c>
      <c r="F266" s="7">
        <v>70400000</v>
      </c>
      <c r="G266" s="7">
        <v>436</v>
      </c>
      <c r="H266" s="7">
        <v>139840000</v>
      </c>
      <c r="I266" s="7">
        <v>438</v>
      </c>
      <c r="J266" s="7">
        <v>70080000</v>
      </c>
      <c r="K266" s="7">
        <v>411</v>
      </c>
      <c r="L266" s="7">
        <v>65760000</v>
      </c>
      <c r="M266" s="17">
        <f t="shared" si="9"/>
        <v>346080000</v>
      </c>
      <c r="N266" s="17">
        <f t="shared" si="8"/>
        <v>1725</v>
      </c>
    </row>
    <row r="267" spans="2:14" ht="15">
      <c r="B267" s="125"/>
      <c r="C267" s="5">
        <v>263</v>
      </c>
      <c r="D267" s="10" t="s">
        <v>350</v>
      </c>
      <c r="E267" s="7">
        <v>443</v>
      </c>
      <c r="F267" s="7">
        <v>70880000</v>
      </c>
      <c r="G267" s="7">
        <v>443</v>
      </c>
      <c r="H267" s="7">
        <v>141760000</v>
      </c>
      <c r="I267" s="7">
        <v>441</v>
      </c>
      <c r="J267" s="7">
        <v>70400000</v>
      </c>
      <c r="K267" s="7">
        <v>412</v>
      </c>
      <c r="L267" s="7">
        <v>65920000</v>
      </c>
      <c r="M267" s="17">
        <f t="shared" si="9"/>
        <v>348960000</v>
      </c>
      <c r="N267" s="17">
        <f t="shared" si="8"/>
        <v>1739</v>
      </c>
    </row>
    <row r="268" spans="2:14" ht="15">
      <c r="B268" s="125"/>
      <c r="C268" s="5">
        <v>264</v>
      </c>
      <c r="D268" s="10" t="s">
        <v>351</v>
      </c>
      <c r="E268" s="7">
        <v>327</v>
      </c>
      <c r="F268" s="7">
        <v>52320000</v>
      </c>
      <c r="G268" s="7">
        <v>325</v>
      </c>
      <c r="H268" s="7">
        <v>104160000</v>
      </c>
      <c r="I268" s="7">
        <v>328</v>
      </c>
      <c r="J268" s="7">
        <v>52640000</v>
      </c>
      <c r="K268" s="7">
        <v>311</v>
      </c>
      <c r="L268" s="7">
        <v>49760000</v>
      </c>
      <c r="M268" s="17">
        <f t="shared" si="9"/>
        <v>258880000</v>
      </c>
      <c r="N268" s="17">
        <f t="shared" si="8"/>
        <v>1291</v>
      </c>
    </row>
    <row r="269" spans="2:14" ht="15">
      <c r="B269" s="125"/>
      <c r="C269" s="5">
        <v>265</v>
      </c>
      <c r="D269" s="10" t="s">
        <v>352</v>
      </c>
      <c r="E269" s="7">
        <v>350</v>
      </c>
      <c r="F269" s="7">
        <v>56000000</v>
      </c>
      <c r="G269" s="7">
        <v>350</v>
      </c>
      <c r="H269" s="7">
        <v>112000000</v>
      </c>
      <c r="I269" s="7">
        <v>348</v>
      </c>
      <c r="J269" s="7">
        <v>55520000</v>
      </c>
      <c r="K269" s="7">
        <v>335</v>
      </c>
      <c r="L269" s="7">
        <v>53600000</v>
      </c>
      <c r="M269" s="17">
        <f t="shared" si="9"/>
        <v>277120000</v>
      </c>
      <c r="N269" s="17">
        <f t="shared" si="8"/>
        <v>1383</v>
      </c>
    </row>
    <row r="270" spans="2:14" ht="15">
      <c r="B270" s="125"/>
      <c r="C270" s="5">
        <v>266</v>
      </c>
      <c r="D270" s="10" t="s">
        <v>354</v>
      </c>
      <c r="E270" s="7">
        <v>238</v>
      </c>
      <c r="F270" s="7">
        <v>38080000</v>
      </c>
      <c r="G270" s="7">
        <v>236</v>
      </c>
      <c r="H270" s="7">
        <v>75680000</v>
      </c>
      <c r="I270" s="7">
        <v>237</v>
      </c>
      <c r="J270" s="7">
        <v>37920000</v>
      </c>
      <c r="K270" s="7">
        <v>226</v>
      </c>
      <c r="L270" s="7">
        <v>36160000</v>
      </c>
      <c r="M270" s="17">
        <f t="shared" si="9"/>
        <v>187840000</v>
      </c>
      <c r="N270" s="17">
        <f t="shared" si="8"/>
        <v>937</v>
      </c>
    </row>
    <row r="271" spans="2:14" ht="15">
      <c r="B271" s="118" t="s">
        <v>353</v>
      </c>
      <c r="C271" s="5">
        <v>267</v>
      </c>
      <c r="D271" s="10" t="s">
        <v>355</v>
      </c>
      <c r="E271" s="7">
        <v>298</v>
      </c>
      <c r="F271" s="7">
        <v>47680000</v>
      </c>
      <c r="G271" s="7">
        <v>294</v>
      </c>
      <c r="H271" s="7">
        <v>94400000</v>
      </c>
      <c r="I271" s="7">
        <v>290</v>
      </c>
      <c r="J271" s="7">
        <v>45920000</v>
      </c>
      <c r="K271" s="7">
        <v>296</v>
      </c>
      <c r="L271" s="7">
        <v>47360000</v>
      </c>
      <c r="M271" s="17">
        <f t="shared" si="9"/>
        <v>235360000</v>
      </c>
      <c r="N271" s="17">
        <f t="shared" si="8"/>
        <v>1178</v>
      </c>
    </row>
    <row r="272" spans="2:14" ht="15">
      <c r="B272" s="118"/>
      <c r="C272" s="5">
        <v>268</v>
      </c>
      <c r="D272" s="10" t="s">
        <v>356</v>
      </c>
      <c r="E272" s="7">
        <v>859</v>
      </c>
      <c r="F272" s="7">
        <v>137440000</v>
      </c>
      <c r="G272" s="7">
        <v>855</v>
      </c>
      <c r="H272" s="7">
        <v>273920000</v>
      </c>
      <c r="I272" s="7">
        <v>859</v>
      </c>
      <c r="J272" s="7">
        <v>137600000</v>
      </c>
      <c r="K272" s="7">
        <v>833</v>
      </c>
      <c r="L272" s="7">
        <v>133280000</v>
      </c>
      <c r="M272" s="17">
        <f t="shared" si="9"/>
        <v>682240000</v>
      </c>
      <c r="N272" s="17">
        <f t="shared" si="8"/>
        <v>3406</v>
      </c>
    </row>
    <row r="273" spans="2:14" ht="15">
      <c r="B273" s="118"/>
      <c r="C273" s="5">
        <v>269</v>
      </c>
      <c r="D273" s="10" t="s">
        <v>357</v>
      </c>
      <c r="E273" s="7">
        <v>257</v>
      </c>
      <c r="F273" s="7">
        <v>41120000</v>
      </c>
      <c r="G273" s="7">
        <v>259</v>
      </c>
      <c r="H273" s="7">
        <v>82720000</v>
      </c>
      <c r="I273" s="7">
        <v>256</v>
      </c>
      <c r="J273" s="7">
        <v>40800000</v>
      </c>
      <c r="K273" s="7">
        <v>266</v>
      </c>
      <c r="L273" s="7">
        <v>42560000</v>
      </c>
      <c r="M273" s="17">
        <f t="shared" si="9"/>
        <v>207200000</v>
      </c>
      <c r="N273" s="17">
        <f t="shared" si="8"/>
        <v>1038</v>
      </c>
    </row>
    <row r="274" spans="2:14" ht="15">
      <c r="B274" s="118"/>
      <c r="C274" s="5">
        <v>270</v>
      </c>
      <c r="D274" s="10" t="s">
        <v>358</v>
      </c>
      <c r="E274" s="7">
        <v>661</v>
      </c>
      <c r="F274" s="7">
        <v>105760000</v>
      </c>
      <c r="G274" s="7">
        <v>661</v>
      </c>
      <c r="H274" s="7">
        <v>211520000</v>
      </c>
      <c r="I274" s="7">
        <v>655</v>
      </c>
      <c r="J274" s="7">
        <v>104320000</v>
      </c>
      <c r="K274" s="7">
        <v>623</v>
      </c>
      <c r="L274" s="7">
        <v>99680000</v>
      </c>
      <c r="M274" s="17">
        <f t="shared" si="9"/>
        <v>521280000</v>
      </c>
      <c r="N274" s="17">
        <f t="shared" si="8"/>
        <v>2600</v>
      </c>
    </row>
    <row r="275" spans="2:14" ht="15">
      <c r="B275" s="118"/>
      <c r="C275" s="5">
        <v>271</v>
      </c>
      <c r="D275" s="10" t="s">
        <v>359</v>
      </c>
      <c r="E275" s="7">
        <v>338</v>
      </c>
      <c r="F275" s="7">
        <v>54080000</v>
      </c>
      <c r="G275" s="7">
        <v>338</v>
      </c>
      <c r="H275" s="7">
        <v>108160000</v>
      </c>
      <c r="I275" s="7">
        <v>336</v>
      </c>
      <c r="J275" s="7">
        <v>53600000</v>
      </c>
      <c r="K275" s="7">
        <v>302</v>
      </c>
      <c r="L275" s="7">
        <v>48320000</v>
      </c>
      <c r="M275" s="17">
        <f t="shared" si="9"/>
        <v>264160000</v>
      </c>
      <c r="N275" s="17">
        <f t="shared" si="8"/>
        <v>1314</v>
      </c>
    </row>
    <row r="276" spans="2:14" ht="15">
      <c r="B276" s="118"/>
      <c r="C276" s="5">
        <v>272</v>
      </c>
      <c r="D276" s="10" t="s">
        <v>360</v>
      </c>
      <c r="E276" s="7">
        <v>106</v>
      </c>
      <c r="F276" s="7">
        <v>16960000</v>
      </c>
      <c r="G276" s="7">
        <v>108</v>
      </c>
      <c r="H276" s="7">
        <v>34400000</v>
      </c>
      <c r="I276" s="7">
        <v>109</v>
      </c>
      <c r="J276" s="7">
        <v>17600000</v>
      </c>
      <c r="K276" s="7">
        <v>118</v>
      </c>
      <c r="L276" s="7">
        <v>18880000</v>
      </c>
      <c r="M276" s="17">
        <f t="shared" si="9"/>
        <v>87840000</v>
      </c>
      <c r="N276" s="17">
        <f t="shared" si="8"/>
        <v>441</v>
      </c>
    </row>
    <row r="277" spans="2:14" ht="15">
      <c r="B277" s="118"/>
      <c r="C277" s="5">
        <v>273</v>
      </c>
      <c r="D277" s="10" t="s">
        <v>361</v>
      </c>
      <c r="E277" s="7">
        <v>147</v>
      </c>
      <c r="F277" s="7">
        <v>23520000</v>
      </c>
      <c r="G277" s="7">
        <v>147</v>
      </c>
      <c r="H277" s="7">
        <v>47040000</v>
      </c>
      <c r="I277" s="7">
        <v>143</v>
      </c>
      <c r="J277" s="7">
        <v>22560000</v>
      </c>
      <c r="K277" s="7">
        <v>134</v>
      </c>
      <c r="L277" s="7">
        <v>21440000</v>
      </c>
      <c r="M277" s="17">
        <f t="shared" si="9"/>
        <v>114560000</v>
      </c>
      <c r="N277" s="17">
        <f t="shared" si="8"/>
        <v>571</v>
      </c>
    </row>
    <row r="278" spans="2:14" ht="15">
      <c r="B278" s="118"/>
      <c r="C278" s="5">
        <v>274</v>
      </c>
      <c r="D278" s="10" t="s">
        <v>362</v>
      </c>
      <c r="E278" s="7">
        <v>379</v>
      </c>
      <c r="F278" s="7">
        <v>60640000</v>
      </c>
      <c r="G278" s="7">
        <v>377</v>
      </c>
      <c r="H278" s="7">
        <v>120800000</v>
      </c>
      <c r="I278" s="7">
        <v>374</v>
      </c>
      <c r="J278" s="7">
        <v>59520000</v>
      </c>
      <c r="K278" s="7">
        <v>357</v>
      </c>
      <c r="L278" s="7">
        <v>57120000</v>
      </c>
      <c r="M278" s="17">
        <f t="shared" si="9"/>
        <v>298080000</v>
      </c>
      <c r="N278" s="17">
        <f t="shared" si="8"/>
        <v>1487</v>
      </c>
    </row>
    <row r="279" spans="2:14" ht="15">
      <c r="B279" s="118"/>
      <c r="C279" s="5">
        <v>275</v>
      </c>
      <c r="D279" s="10" t="s">
        <v>363</v>
      </c>
      <c r="E279" s="7">
        <v>205</v>
      </c>
      <c r="F279" s="7">
        <v>32800000</v>
      </c>
      <c r="G279" s="7">
        <v>213</v>
      </c>
      <c r="H279" s="7">
        <v>67520000</v>
      </c>
      <c r="I279" s="7">
        <v>207</v>
      </c>
      <c r="J279" s="7">
        <v>32960000</v>
      </c>
      <c r="K279" s="7">
        <v>207</v>
      </c>
      <c r="L279" s="7">
        <v>33120000</v>
      </c>
      <c r="M279" s="17">
        <f t="shared" si="9"/>
        <v>166400000</v>
      </c>
      <c r="N279" s="17">
        <f t="shared" si="8"/>
        <v>832</v>
      </c>
    </row>
    <row r="280" spans="2:14" ht="15">
      <c r="B280" s="118"/>
      <c r="C280" s="5">
        <v>276</v>
      </c>
      <c r="D280" s="10" t="s">
        <v>364</v>
      </c>
      <c r="E280" s="7">
        <v>92</v>
      </c>
      <c r="F280" s="7">
        <v>14720000</v>
      </c>
      <c r="G280" s="7">
        <v>92</v>
      </c>
      <c r="H280" s="7">
        <v>29440000</v>
      </c>
      <c r="I280" s="7">
        <v>92</v>
      </c>
      <c r="J280" s="7">
        <v>14720000</v>
      </c>
      <c r="K280" s="7">
        <v>103</v>
      </c>
      <c r="L280" s="7">
        <v>16480000</v>
      </c>
      <c r="M280" s="17">
        <f t="shared" si="9"/>
        <v>75360000</v>
      </c>
      <c r="N280" s="17">
        <f t="shared" si="8"/>
        <v>379</v>
      </c>
    </row>
    <row r="281" spans="2:14" ht="15">
      <c r="B281" s="118"/>
      <c r="C281" s="5">
        <v>277</v>
      </c>
      <c r="D281" s="10" t="s">
        <v>365</v>
      </c>
      <c r="E281" s="7">
        <v>312</v>
      </c>
      <c r="F281" s="7">
        <v>49920000</v>
      </c>
      <c r="G281" s="7">
        <v>310</v>
      </c>
      <c r="H281" s="7">
        <v>99360000</v>
      </c>
      <c r="I281" s="7">
        <v>311</v>
      </c>
      <c r="J281" s="7">
        <v>49760000</v>
      </c>
      <c r="K281" s="7">
        <v>291</v>
      </c>
      <c r="L281" s="7">
        <v>46560000</v>
      </c>
      <c r="M281" s="17">
        <f t="shared" si="9"/>
        <v>245600000</v>
      </c>
      <c r="N281" s="17">
        <f t="shared" si="8"/>
        <v>1224</v>
      </c>
    </row>
    <row r="282" spans="2:14" ht="15">
      <c r="B282" s="118"/>
      <c r="C282" s="5">
        <v>278</v>
      </c>
      <c r="D282" s="10" t="s">
        <v>366</v>
      </c>
      <c r="E282" s="7">
        <v>904</v>
      </c>
      <c r="F282" s="7">
        <v>144640000</v>
      </c>
      <c r="G282" s="7">
        <v>904</v>
      </c>
      <c r="H282" s="7">
        <v>289280000</v>
      </c>
      <c r="I282" s="7">
        <v>900</v>
      </c>
      <c r="J282" s="7">
        <v>143680000</v>
      </c>
      <c r="K282" s="7">
        <v>862</v>
      </c>
      <c r="L282" s="7">
        <v>137920000</v>
      </c>
      <c r="M282" s="17">
        <f t="shared" si="9"/>
        <v>715520000</v>
      </c>
      <c r="N282" s="17">
        <f t="shared" si="8"/>
        <v>3570</v>
      </c>
    </row>
    <row r="283" spans="2:14" ht="15">
      <c r="B283" s="118"/>
      <c r="C283" s="5">
        <v>279</v>
      </c>
      <c r="D283" s="10" t="s">
        <v>367</v>
      </c>
      <c r="E283" s="7">
        <v>384</v>
      </c>
      <c r="F283" s="7">
        <v>61440000</v>
      </c>
      <c r="G283" s="7">
        <v>382</v>
      </c>
      <c r="H283" s="7">
        <v>122400000</v>
      </c>
      <c r="I283" s="7">
        <v>383</v>
      </c>
      <c r="J283" s="7">
        <v>61280000</v>
      </c>
      <c r="K283" s="7">
        <v>365</v>
      </c>
      <c r="L283" s="7">
        <v>58400000</v>
      </c>
      <c r="M283" s="17">
        <f t="shared" si="9"/>
        <v>303520000</v>
      </c>
      <c r="N283" s="17">
        <f t="shared" si="8"/>
        <v>1514</v>
      </c>
    </row>
    <row r="284" spans="2:14" ht="15">
      <c r="B284" s="118"/>
      <c r="C284" s="5">
        <v>280</v>
      </c>
      <c r="D284" s="10" t="s">
        <v>369</v>
      </c>
      <c r="E284" s="7">
        <v>343</v>
      </c>
      <c r="F284" s="7">
        <v>54880000</v>
      </c>
      <c r="G284" s="7">
        <v>341</v>
      </c>
      <c r="H284" s="7">
        <v>109280000</v>
      </c>
      <c r="I284" s="7">
        <v>344</v>
      </c>
      <c r="J284" s="7">
        <v>55200000</v>
      </c>
      <c r="K284" s="7">
        <v>338</v>
      </c>
      <c r="L284" s="7">
        <v>54080000</v>
      </c>
      <c r="M284" s="17">
        <f t="shared" si="9"/>
        <v>273440000</v>
      </c>
      <c r="N284" s="17">
        <f t="shared" si="8"/>
        <v>1366</v>
      </c>
    </row>
    <row r="285" spans="2:14" ht="15">
      <c r="B285" s="119" t="s">
        <v>368</v>
      </c>
      <c r="C285" s="5">
        <v>281</v>
      </c>
      <c r="D285" s="10" t="s">
        <v>370</v>
      </c>
      <c r="E285" s="7">
        <v>398</v>
      </c>
      <c r="F285" s="7">
        <v>63680000</v>
      </c>
      <c r="G285" s="7">
        <v>398</v>
      </c>
      <c r="H285" s="7">
        <v>127360000</v>
      </c>
      <c r="I285" s="7">
        <v>392</v>
      </c>
      <c r="J285" s="7">
        <v>62240000</v>
      </c>
      <c r="K285" s="7">
        <v>372</v>
      </c>
      <c r="L285" s="7">
        <v>59520000</v>
      </c>
      <c r="M285" s="17">
        <f t="shared" si="9"/>
        <v>312800000</v>
      </c>
      <c r="N285" s="17">
        <f t="shared" si="8"/>
        <v>1560</v>
      </c>
    </row>
    <row r="286" spans="2:14" ht="15">
      <c r="B286" s="119"/>
      <c r="C286" s="5">
        <v>282</v>
      </c>
      <c r="D286" s="10" t="s">
        <v>220</v>
      </c>
      <c r="E286" s="7">
        <v>371</v>
      </c>
      <c r="F286" s="7">
        <v>59360000</v>
      </c>
      <c r="G286" s="7">
        <v>375</v>
      </c>
      <c r="H286" s="7">
        <v>119680000</v>
      </c>
      <c r="I286" s="7">
        <v>371</v>
      </c>
      <c r="J286" s="7">
        <v>59200000</v>
      </c>
      <c r="K286" s="7">
        <v>362</v>
      </c>
      <c r="L286" s="7">
        <v>57920000</v>
      </c>
      <c r="M286" s="17">
        <f t="shared" si="9"/>
        <v>296160000</v>
      </c>
      <c r="N286" s="17">
        <f t="shared" si="8"/>
        <v>1479</v>
      </c>
    </row>
    <row r="287" spans="2:14" ht="15">
      <c r="B287" s="119"/>
      <c r="C287" s="5">
        <v>283</v>
      </c>
      <c r="D287" s="10" t="s">
        <v>371</v>
      </c>
      <c r="E287" s="7">
        <v>205</v>
      </c>
      <c r="F287" s="7">
        <v>32800000</v>
      </c>
      <c r="G287" s="7">
        <v>207</v>
      </c>
      <c r="H287" s="7">
        <v>66080000</v>
      </c>
      <c r="I287" s="7">
        <v>206</v>
      </c>
      <c r="J287" s="7">
        <v>32960000</v>
      </c>
      <c r="K287" s="7">
        <v>199</v>
      </c>
      <c r="L287" s="7">
        <v>31840000</v>
      </c>
      <c r="M287" s="17">
        <f t="shared" si="9"/>
        <v>163680000</v>
      </c>
      <c r="N287" s="17">
        <f t="shared" si="8"/>
        <v>817</v>
      </c>
    </row>
    <row r="288" spans="2:14" ht="15">
      <c r="B288" s="119"/>
      <c r="C288" s="5">
        <v>284</v>
      </c>
      <c r="D288" s="10" t="s">
        <v>372</v>
      </c>
      <c r="E288" s="7">
        <v>651</v>
      </c>
      <c r="F288" s="7">
        <v>104160000</v>
      </c>
      <c r="G288" s="7">
        <v>651</v>
      </c>
      <c r="H288" s="7">
        <v>208320000</v>
      </c>
      <c r="I288" s="7">
        <v>651</v>
      </c>
      <c r="J288" s="7">
        <v>104160000</v>
      </c>
      <c r="K288" s="7">
        <v>617</v>
      </c>
      <c r="L288" s="7">
        <v>98720000</v>
      </c>
      <c r="M288" s="17">
        <f t="shared" si="9"/>
        <v>515360000</v>
      </c>
      <c r="N288" s="17">
        <f t="shared" si="8"/>
        <v>2570</v>
      </c>
    </row>
    <row r="289" spans="2:14" ht="15">
      <c r="B289" s="119"/>
      <c r="C289" s="5">
        <v>285</v>
      </c>
      <c r="D289" s="10" t="s">
        <v>373</v>
      </c>
      <c r="E289" s="7">
        <v>271</v>
      </c>
      <c r="F289" s="7">
        <v>43360000</v>
      </c>
      <c r="G289" s="7">
        <v>271</v>
      </c>
      <c r="H289" s="7">
        <v>86720000</v>
      </c>
      <c r="I289" s="7">
        <v>271</v>
      </c>
      <c r="J289" s="7">
        <v>43360000</v>
      </c>
      <c r="K289" s="7">
        <v>278</v>
      </c>
      <c r="L289" s="7">
        <v>44480000</v>
      </c>
      <c r="M289" s="17">
        <f t="shared" si="9"/>
        <v>217920000</v>
      </c>
      <c r="N289" s="17">
        <f t="shared" si="8"/>
        <v>1091</v>
      </c>
    </row>
    <row r="290" spans="2:14" ht="15">
      <c r="B290" s="119"/>
      <c r="C290" s="5">
        <v>286</v>
      </c>
      <c r="D290" s="10" t="s">
        <v>211</v>
      </c>
      <c r="E290" s="7">
        <v>246</v>
      </c>
      <c r="F290" s="7">
        <v>39360000</v>
      </c>
      <c r="G290" s="7">
        <v>250</v>
      </c>
      <c r="H290" s="7">
        <v>79680000</v>
      </c>
      <c r="I290" s="7">
        <v>246</v>
      </c>
      <c r="J290" s="7">
        <v>39200000</v>
      </c>
      <c r="K290" s="7">
        <v>244</v>
      </c>
      <c r="L290" s="7">
        <v>39040000</v>
      </c>
      <c r="M290" s="17">
        <f t="shared" si="9"/>
        <v>197280000</v>
      </c>
      <c r="N290" s="17">
        <f t="shared" si="8"/>
        <v>986</v>
      </c>
    </row>
    <row r="291" spans="2:14" ht="15">
      <c r="B291" s="119"/>
      <c r="C291" s="5">
        <v>287</v>
      </c>
      <c r="D291" s="10" t="s">
        <v>374</v>
      </c>
      <c r="E291" s="7">
        <v>230</v>
      </c>
      <c r="F291" s="7">
        <v>36800000</v>
      </c>
      <c r="G291" s="7">
        <v>228</v>
      </c>
      <c r="H291" s="7">
        <v>73120000</v>
      </c>
      <c r="I291" s="7">
        <v>231</v>
      </c>
      <c r="J291" s="7">
        <v>37120000</v>
      </c>
      <c r="K291" s="7">
        <v>225</v>
      </c>
      <c r="L291" s="7">
        <v>36000000</v>
      </c>
      <c r="M291" s="17">
        <f t="shared" si="9"/>
        <v>183040000</v>
      </c>
      <c r="N291" s="17">
        <f t="shared" si="8"/>
        <v>914</v>
      </c>
    </row>
    <row r="292" spans="2:14" ht="15">
      <c r="B292" s="119"/>
      <c r="C292" s="5">
        <v>288</v>
      </c>
      <c r="D292" s="10" t="s">
        <v>375</v>
      </c>
      <c r="E292" s="7">
        <v>184</v>
      </c>
      <c r="F292" s="7">
        <v>29440000</v>
      </c>
      <c r="G292" s="7">
        <v>182</v>
      </c>
      <c r="H292" s="7">
        <v>58400000</v>
      </c>
      <c r="I292" s="7">
        <v>183</v>
      </c>
      <c r="J292" s="7">
        <v>29280000</v>
      </c>
      <c r="K292" s="7">
        <v>185</v>
      </c>
      <c r="L292" s="7">
        <v>29600000</v>
      </c>
      <c r="M292" s="17">
        <f t="shared" si="9"/>
        <v>146720000</v>
      </c>
      <c r="N292" s="17">
        <f t="shared" si="8"/>
        <v>734</v>
      </c>
    </row>
    <row r="293" spans="2:14" ht="15">
      <c r="B293" s="119"/>
      <c r="C293" s="5">
        <v>289</v>
      </c>
      <c r="D293" s="10" t="s">
        <v>376</v>
      </c>
      <c r="E293" s="7">
        <v>320</v>
      </c>
      <c r="F293" s="7">
        <v>51200000</v>
      </c>
      <c r="G293" s="7">
        <v>316</v>
      </c>
      <c r="H293" s="7">
        <v>101440000</v>
      </c>
      <c r="I293" s="7">
        <v>328</v>
      </c>
      <c r="J293" s="7">
        <v>53280000</v>
      </c>
      <c r="K293" s="7">
        <v>335</v>
      </c>
      <c r="L293" s="7">
        <v>53600000</v>
      </c>
      <c r="M293" s="17">
        <f t="shared" si="9"/>
        <v>259520000</v>
      </c>
      <c r="N293" s="17">
        <f t="shared" si="8"/>
        <v>1299</v>
      </c>
    </row>
    <row r="294" spans="2:14" ht="15">
      <c r="B294" s="119"/>
      <c r="C294" s="5">
        <v>290</v>
      </c>
      <c r="D294" s="10" t="s">
        <v>377</v>
      </c>
      <c r="E294" s="7">
        <v>388</v>
      </c>
      <c r="F294" s="7">
        <v>62080000</v>
      </c>
      <c r="G294" s="7">
        <v>382</v>
      </c>
      <c r="H294" s="7">
        <v>122720000</v>
      </c>
      <c r="I294" s="7">
        <v>387</v>
      </c>
      <c r="J294" s="7">
        <v>62080000</v>
      </c>
      <c r="K294" s="7">
        <v>372</v>
      </c>
      <c r="L294" s="7">
        <v>59520000</v>
      </c>
      <c r="M294" s="17">
        <f t="shared" si="9"/>
        <v>306400000</v>
      </c>
      <c r="N294" s="17">
        <f t="shared" si="8"/>
        <v>1529</v>
      </c>
    </row>
    <row r="295" spans="2:14" ht="15">
      <c r="B295" s="119"/>
      <c r="C295" s="5">
        <v>291</v>
      </c>
      <c r="D295" s="10" t="s">
        <v>378</v>
      </c>
      <c r="E295" s="7">
        <v>194</v>
      </c>
      <c r="F295" s="7">
        <v>31040000</v>
      </c>
      <c r="G295" s="7">
        <v>198</v>
      </c>
      <c r="H295" s="7">
        <v>63040000</v>
      </c>
      <c r="I295" s="7">
        <v>194</v>
      </c>
      <c r="J295" s="7">
        <v>30880000</v>
      </c>
      <c r="K295" s="7">
        <v>181</v>
      </c>
      <c r="L295" s="7">
        <v>28960000</v>
      </c>
      <c r="M295" s="17">
        <f t="shared" si="9"/>
        <v>153920000</v>
      </c>
      <c r="N295" s="17">
        <f t="shared" si="8"/>
        <v>767</v>
      </c>
    </row>
    <row r="296" spans="2:14" ht="15">
      <c r="B296" s="119"/>
      <c r="C296" s="5">
        <v>292</v>
      </c>
      <c r="D296" s="10" t="s">
        <v>379</v>
      </c>
      <c r="E296" s="7">
        <v>349</v>
      </c>
      <c r="F296" s="7">
        <v>55840000</v>
      </c>
      <c r="G296" s="7">
        <v>349</v>
      </c>
      <c r="H296" s="7">
        <v>111680000</v>
      </c>
      <c r="I296" s="7">
        <v>349</v>
      </c>
      <c r="J296" s="7">
        <v>55840000</v>
      </c>
      <c r="K296" s="7">
        <v>356</v>
      </c>
      <c r="L296" s="7">
        <v>56960000</v>
      </c>
      <c r="M296" s="17">
        <f t="shared" si="9"/>
        <v>280320000</v>
      </c>
      <c r="N296" s="17">
        <f t="shared" si="8"/>
        <v>1403</v>
      </c>
    </row>
    <row r="297" spans="2:14" ht="15">
      <c r="B297" s="119"/>
      <c r="C297" s="5">
        <v>293</v>
      </c>
      <c r="D297" s="10" t="s">
        <v>381</v>
      </c>
      <c r="E297" s="7">
        <v>668</v>
      </c>
      <c r="F297" s="7">
        <v>106880000</v>
      </c>
      <c r="G297" s="7">
        <v>670</v>
      </c>
      <c r="H297" s="7">
        <v>214240000</v>
      </c>
      <c r="I297" s="7">
        <v>671</v>
      </c>
      <c r="J297" s="7">
        <v>107520000</v>
      </c>
      <c r="K297" s="7">
        <v>627</v>
      </c>
      <c r="L297" s="7">
        <v>100320000</v>
      </c>
      <c r="M297" s="17">
        <f t="shared" si="9"/>
        <v>528960000</v>
      </c>
      <c r="N297" s="17">
        <f t="shared" si="8"/>
        <v>2636</v>
      </c>
    </row>
    <row r="298" spans="2:14" ht="15">
      <c r="B298" s="120" t="s">
        <v>380</v>
      </c>
      <c r="C298" s="5">
        <v>294</v>
      </c>
      <c r="D298" s="10" t="s">
        <v>382</v>
      </c>
      <c r="E298" s="7">
        <v>567</v>
      </c>
      <c r="F298" s="7">
        <v>90720000</v>
      </c>
      <c r="G298" s="7">
        <v>567</v>
      </c>
      <c r="H298" s="7">
        <v>181440000</v>
      </c>
      <c r="I298" s="7">
        <v>561</v>
      </c>
      <c r="J298" s="7">
        <v>89280000</v>
      </c>
      <c r="K298" s="7">
        <v>535</v>
      </c>
      <c r="L298" s="7">
        <v>85600000</v>
      </c>
      <c r="M298" s="17">
        <f t="shared" si="9"/>
        <v>447040000</v>
      </c>
      <c r="N298" s="17">
        <f t="shared" si="8"/>
        <v>2230</v>
      </c>
    </row>
    <row r="299" spans="2:14" ht="15">
      <c r="B299" s="120"/>
      <c r="C299" s="5">
        <v>295</v>
      </c>
      <c r="D299" s="10" t="s">
        <v>383</v>
      </c>
      <c r="E299" s="7">
        <v>531</v>
      </c>
      <c r="F299" s="7">
        <v>84960000</v>
      </c>
      <c r="G299" s="7">
        <v>529</v>
      </c>
      <c r="H299" s="7">
        <v>169440000</v>
      </c>
      <c r="I299" s="7">
        <v>530</v>
      </c>
      <c r="J299" s="7">
        <v>84800000</v>
      </c>
      <c r="K299" s="7">
        <v>512</v>
      </c>
      <c r="L299" s="7">
        <v>81920000</v>
      </c>
      <c r="M299" s="17">
        <f t="shared" si="9"/>
        <v>421120000</v>
      </c>
      <c r="N299" s="17">
        <f t="shared" si="8"/>
        <v>2102</v>
      </c>
    </row>
    <row r="300" spans="2:14" ht="15">
      <c r="B300" s="120"/>
      <c r="C300" s="5">
        <v>296</v>
      </c>
      <c r="D300" s="10" t="s">
        <v>384</v>
      </c>
      <c r="E300" s="7">
        <v>353</v>
      </c>
      <c r="F300" s="7">
        <v>56480000</v>
      </c>
      <c r="G300" s="7">
        <v>353</v>
      </c>
      <c r="H300" s="7">
        <v>112960000</v>
      </c>
      <c r="I300" s="7">
        <v>353</v>
      </c>
      <c r="J300" s="7">
        <v>56480000</v>
      </c>
      <c r="K300" s="7">
        <v>352</v>
      </c>
      <c r="L300" s="7">
        <v>56320000</v>
      </c>
      <c r="M300" s="17">
        <f t="shared" si="9"/>
        <v>282240000</v>
      </c>
      <c r="N300" s="17">
        <f t="shared" si="8"/>
        <v>1411</v>
      </c>
    </row>
    <row r="301" spans="2:14" ht="15">
      <c r="B301" s="120"/>
      <c r="C301" s="5">
        <v>297</v>
      </c>
      <c r="D301" s="10" t="s">
        <v>385</v>
      </c>
      <c r="E301" s="7">
        <v>335</v>
      </c>
      <c r="F301" s="7">
        <v>53600000</v>
      </c>
      <c r="G301" s="7">
        <v>335</v>
      </c>
      <c r="H301" s="7">
        <v>107200000</v>
      </c>
      <c r="I301" s="7">
        <v>325</v>
      </c>
      <c r="J301" s="7">
        <v>51200000</v>
      </c>
      <c r="K301" s="7">
        <v>323</v>
      </c>
      <c r="L301" s="7">
        <v>51680000</v>
      </c>
      <c r="M301" s="17">
        <f t="shared" si="9"/>
        <v>263680000</v>
      </c>
      <c r="N301" s="17">
        <f t="shared" si="8"/>
        <v>1318</v>
      </c>
    </row>
    <row r="302" spans="2:14" ht="15">
      <c r="B302" s="120"/>
      <c r="C302" s="5">
        <v>298</v>
      </c>
      <c r="D302" s="10" t="s">
        <v>386</v>
      </c>
      <c r="E302" s="7">
        <v>544</v>
      </c>
      <c r="F302" s="7">
        <v>87040000</v>
      </c>
      <c r="G302" s="7">
        <v>542</v>
      </c>
      <c r="H302" s="7">
        <v>173600000</v>
      </c>
      <c r="I302" s="7">
        <v>547</v>
      </c>
      <c r="J302" s="7">
        <v>87840000</v>
      </c>
      <c r="K302" s="7">
        <v>543</v>
      </c>
      <c r="L302" s="7">
        <v>86880000</v>
      </c>
      <c r="M302" s="17">
        <f t="shared" si="9"/>
        <v>435360000</v>
      </c>
      <c r="N302" s="17">
        <f t="shared" si="8"/>
        <v>2176</v>
      </c>
    </row>
    <row r="303" spans="2:14" ht="15">
      <c r="B303" s="120"/>
      <c r="C303" s="5">
        <v>299</v>
      </c>
      <c r="D303" s="10" t="s">
        <v>387</v>
      </c>
      <c r="E303" s="7">
        <v>439</v>
      </c>
      <c r="F303" s="7">
        <v>70240000</v>
      </c>
      <c r="G303" s="7">
        <v>433</v>
      </c>
      <c r="H303" s="7">
        <v>139040000</v>
      </c>
      <c r="I303" s="7">
        <v>438</v>
      </c>
      <c r="J303" s="7">
        <v>70240000</v>
      </c>
      <c r="K303" s="7">
        <v>412</v>
      </c>
      <c r="L303" s="7">
        <v>65920000</v>
      </c>
      <c r="M303" s="17">
        <f t="shared" si="9"/>
        <v>345440000</v>
      </c>
      <c r="N303" s="17">
        <f t="shared" si="8"/>
        <v>1722</v>
      </c>
    </row>
    <row r="304" spans="2:14" ht="15">
      <c r="B304" s="120"/>
      <c r="C304" s="5">
        <v>300</v>
      </c>
      <c r="D304" s="10" t="s">
        <v>388</v>
      </c>
      <c r="E304" s="7">
        <v>356</v>
      </c>
      <c r="F304" s="7">
        <v>56960000</v>
      </c>
      <c r="G304" s="7">
        <v>356</v>
      </c>
      <c r="H304" s="7">
        <v>113920000</v>
      </c>
      <c r="I304" s="7">
        <v>356</v>
      </c>
      <c r="J304" s="7">
        <v>56960000</v>
      </c>
      <c r="K304" s="7">
        <v>354</v>
      </c>
      <c r="L304" s="7">
        <v>56640000</v>
      </c>
      <c r="M304" s="17">
        <f t="shared" si="9"/>
        <v>284480000</v>
      </c>
      <c r="N304" s="17">
        <f t="shared" si="8"/>
        <v>1422</v>
      </c>
    </row>
    <row r="305" spans="2:14" ht="15">
      <c r="B305" s="120"/>
      <c r="C305" s="5">
        <v>301</v>
      </c>
      <c r="D305" s="10" t="s">
        <v>389</v>
      </c>
      <c r="E305" s="7">
        <v>210</v>
      </c>
      <c r="F305" s="7">
        <v>33600000</v>
      </c>
      <c r="G305" s="7">
        <v>212</v>
      </c>
      <c r="H305" s="7">
        <v>67680000</v>
      </c>
      <c r="I305" s="7">
        <v>211</v>
      </c>
      <c r="J305" s="7">
        <v>33760000</v>
      </c>
      <c r="K305" s="7">
        <v>202</v>
      </c>
      <c r="L305" s="7">
        <v>32320000</v>
      </c>
      <c r="M305" s="17">
        <f t="shared" si="9"/>
        <v>167360000</v>
      </c>
      <c r="N305" s="17">
        <f t="shared" si="8"/>
        <v>835</v>
      </c>
    </row>
    <row r="306" spans="2:14" ht="15">
      <c r="B306" s="120"/>
      <c r="C306" s="5">
        <v>302</v>
      </c>
      <c r="D306" s="10" t="s">
        <v>390</v>
      </c>
      <c r="E306" s="7">
        <v>426</v>
      </c>
      <c r="F306" s="7">
        <v>68160000</v>
      </c>
      <c r="G306" s="7">
        <v>424</v>
      </c>
      <c r="H306" s="7">
        <v>135840000</v>
      </c>
      <c r="I306" s="7">
        <v>433</v>
      </c>
      <c r="J306" s="7">
        <v>69920000</v>
      </c>
      <c r="K306" s="7">
        <v>416</v>
      </c>
      <c r="L306" s="7">
        <v>66560000</v>
      </c>
      <c r="M306" s="17">
        <f t="shared" si="9"/>
        <v>340480000</v>
      </c>
      <c r="N306" s="17">
        <f t="shared" si="8"/>
        <v>1699</v>
      </c>
    </row>
    <row r="307" spans="2:14" ht="15">
      <c r="B307" s="120"/>
      <c r="C307" s="5">
        <v>303</v>
      </c>
      <c r="D307" s="10" t="s">
        <v>391</v>
      </c>
      <c r="E307" s="7">
        <v>164</v>
      </c>
      <c r="F307" s="7">
        <v>26240000</v>
      </c>
      <c r="G307" s="7">
        <v>164</v>
      </c>
      <c r="H307" s="7">
        <v>52480000</v>
      </c>
      <c r="I307" s="7">
        <v>166</v>
      </c>
      <c r="J307" s="7">
        <v>26720000</v>
      </c>
      <c r="K307" s="7">
        <v>168</v>
      </c>
      <c r="L307" s="7">
        <v>26880000</v>
      </c>
      <c r="M307" s="17">
        <f t="shared" si="9"/>
        <v>132320000</v>
      </c>
      <c r="N307" s="17">
        <f t="shared" si="8"/>
        <v>662</v>
      </c>
    </row>
    <row r="308" spans="2:14" ht="15">
      <c r="B308" s="120"/>
      <c r="C308" s="5">
        <v>304</v>
      </c>
      <c r="D308" s="10" t="s">
        <v>392</v>
      </c>
      <c r="E308" s="7">
        <v>145</v>
      </c>
      <c r="F308" s="7">
        <v>23200000</v>
      </c>
      <c r="G308" s="7">
        <v>143</v>
      </c>
      <c r="H308" s="7">
        <v>45920000</v>
      </c>
      <c r="I308" s="7">
        <v>142</v>
      </c>
      <c r="J308" s="7">
        <v>22560000</v>
      </c>
      <c r="K308" s="7">
        <v>149</v>
      </c>
      <c r="L308" s="7">
        <v>23840000</v>
      </c>
      <c r="M308" s="17">
        <f t="shared" si="9"/>
        <v>115520000</v>
      </c>
      <c r="N308" s="17">
        <f t="shared" si="8"/>
        <v>579</v>
      </c>
    </row>
    <row r="309" spans="2:14" ht="15">
      <c r="B309" s="120"/>
      <c r="C309" s="5">
        <v>305</v>
      </c>
      <c r="D309" s="10" t="s">
        <v>393</v>
      </c>
      <c r="E309" s="7">
        <v>344</v>
      </c>
      <c r="F309" s="7">
        <v>55040000</v>
      </c>
      <c r="G309" s="7">
        <v>342</v>
      </c>
      <c r="H309" s="7">
        <v>109600000</v>
      </c>
      <c r="I309" s="7">
        <v>343</v>
      </c>
      <c r="J309" s="7">
        <v>54880000</v>
      </c>
      <c r="K309" s="7">
        <v>341</v>
      </c>
      <c r="L309" s="7">
        <v>54560000</v>
      </c>
      <c r="M309" s="17">
        <f t="shared" si="9"/>
        <v>274080000</v>
      </c>
      <c r="N309" s="17">
        <f t="shared" si="8"/>
        <v>1370</v>
      </c>
    </row>
    <row r="310" spans="2:14" ht="15">
      <c r="B310" s="120"/>
      <c r="C310" s="5">
        <v>306</v>
      </c>
      <c r="D310" s="10" t="s">
        <v>394</v>
      </c>
      <c r="E310" s="7">
        <v>458</v>
      </c>
      <c r="F310" s="7">
        <v>73280000</v>
      </c>
      <c r="G310" s="7">
        <v>452</v>
      </c>
      <c r="H310" s="7">
        <v>145120000</v>
      </c>
      <c r="I310" s="7">
        <v>459</v>
      </c>
      <c r="J310" s="7">
        <v>73760000</v>
      </c>
      <c r="K310" s="7">
        <v>443</v>
      </c>
      <c r="L310" s="7">
        <v>70880000</v>
      </c>
      <c r="M310" s="17">
        <f t="shared" si="9"/>
        <v>363040000</v>
      </c>
      <c r="N310" s="17">
        <f t="shared" si="8"/>
        <v>1812</v>
      </c>
    </row>
    <row r="311" spans="2:14" ht="15">
      <c r="B311" s="120"/>
      <c r="C311" s="5">
        <v>307</v>
      </c>
      <c r="D311" s="10" t="s">
        <v>395</v>
      </c>
      <c r="E311" s="7">
        <v>182</v>
      </c>
      <c r="F311" s="7">
        <v>29120000</v>
      </c>
      <c r="G311" s="7">
        <v>182</v>
      </c>
      <c r="H311" s="7">
        <v>58240000</v>
      </c>
      <c r="I311" s="7">
        <v>180</v>
      </c>
      <c r="J311" s="7">
        <v>28640000</v>
      </c>
      <c r="K311" s="7">
        <v>175</v>
      </c>
      <c r="L311" s="7">
        <v>28000000</v>
      </c>
      <c r="M311" s="17">
        <f t="shared" si="9"/>
        <v>144000000</v>
      </c>
      <c r="N311" s="17">
        <f t="shared" si="8"/>
        <v>719</v>
      </c>
    </row>
    <row r="312" spans="2:14" ht="15">
      <c r="B312" s="120"/>
      <c r="C312" s="5">
        <v>308</v>
      </c>
      <c r="D312" s="10" t="s">
        <v>396</v>
      </c>
      <c r="E312" s="7">
        <v>592</v>
      </c>
      <c r="F312" s="7">
        <v>94720000</v>
      </c>
      <c r="G312" s="7">
        <v>594</v>
      </c>
      <c r="H312" s="7">
        <v>189920000</v>
      </c>
      <c r="I312" s="7">
        <v>597</v>
      </c>
      <c r="J312" s="7">
        <v>95840000</v>
      </c>
      <c r="K312" s="7">
        <v>527</v>
      </c>
      <c r="L312" s="7">
        <v>84320000</v>
      </c>
      <c r="M312" s="17">
        <f t="shared" si="9"/>
        <v>464800000</v>
      </c>
      <c r="N312" s="17">
        <f t="shared" si="8"/>
        <v>2310</v>
      </c>
    </row>
    <row r="313" spans="2:14" ht="15">
      <c r="B313" s="120"/>
      <c r="C313" s="5">
        <v>309</v>
      </c>
      <c r="D313" s="10" t="s">
        <v>397</v>
      </c>
      <c r="E313" s="7">
        <v>455</v>
      </c>
      <c r="F313" s="7">
        <v>72800000</v>
      </c>
      <c r="G313" s="7">
        <v>455</v>
      </c>
      <c r="H313" s="7">
        <v>145600000</v>
      </c>
      <c r="I313" s="7">
        <v>453</v>
      </c>
      <c r="J313" s="7">
        <v>72320000</v>
      </c>
      <c r="K313" s="7">
        <v>430</v>
      </c>
      <c r="L313" s="7">
        <v>68800000</v>
      </c>
      <c r="M313" s="17">
        <f t="shared" si="9"/>
        <v>359520000</v>
      </c>
      <c r="N313" s="17">
        <f t="shared" si="8"/>
        <v>1793</v>
      </c>
    </row>
    <row r="314" spans="2:14" ht="15">
      <c r="B314" s="120"/>
      <c r="C314" s="5">
        <v>310</v>
      </c>
      <c r="D314" s="10" t="s">
        <v>398</v>
      </c>
      <c r="E314" s="7">
        <v>232</v>
      </c>
      <c r="F314" s="7">
        <v>37120000</v>
      </c>
      <c r="G314" s="7">
        <v>232</v>
      </c>
      <c r="H314" s="7">
        <v>74240000</v>
      </c>
      <c r="I314" s="7">
        <v>234</v>
      </c>
      <c r="J314" s="7">
        <v>37600000</v>
      </c>
      <c r="K314" s="7">
        <v>218</v>
      </c>
      <c r="L314" s="7">
        <v>34880000</v>
      </c>
      <c r="M314" s="17">
        <f t="shared" si="9"/>
        <v>183840000</v>
      </c>
      <c r="N314" s="17">
        <f t="shared" si="8"/>
        <v>916</v>
      </c>
    </row>
    <row r="315" spans="2:14" ht="15">
      <c r="B315" s="120"/>
      <c r="C315" s="5">
        <v>311</v>
      </c>
      <c r="D315" s="10" t="s">
        <v>399</v>
      </c>
      <c r="E315" s="7">
        <v>244</v>
      </c>
      <c r="F315" s="7">
        <v>39040000</v>
      </c>
      <c r="G315" s="7">
        <v>244</v>
      </c>
      <c r="H315" s="7">
        <v>78080000</v>
      </c>
      <c r="I315" s="7">
        <v>238</v>
      </c>
      <c r="J315" s="7">
        <v>37600000</v>
      </c>
      <c r="K315" s="7">
        <v>244</v>
      </c>
      <c r="L315" s="7">
        <v>39040000</v>
      </c>
      <c r="M315" s="17">
        <f t="shared" si="9"/>
        <v>193760000</v>
      </c>
      <c r="N315" s="17">
        <f t="shared" si="8"/>
        <v>970</v>
      </c>
    </row>
    <row r="316" spans="2:14" ht="15">
      <c r="B316" s="120"/>
      <c r="C316" s="5">
        <v>312</v>
      </c>
      <c r="D316" s="10" t="s">
        <v>400</v>
      </c>
      <c r="E316" s="7">
        <v>607</v>
      </c>
      <c r="F316" s="7">
        <v>97120000</v>
      </c>
      <c r="G316" s="7">
        <v>609</v>
      </c>
      <c r="H316" s="7">
        <v>194720000</v>
      </c>
      <c r="I316" s="7">
        <v>620</v>
      </c>
      <c r="J316" s="7">
        <v>100160000</v>
      </c>
      <c r="K316" s="7">
        <v>603</v>
      </c>
      <c r="L316" s="7">
        <v>96480000</v>
      </c>
      <c r="M316" s="17">
        <f t="shared" si="9"/>
        <v>488480000</v>
      </c>
      <c r="N316" s="17">
        <f t="shared" si="8"/>
        <v>2439</v>
      </c>
    </row>
    <row r="317" spans="2:14" ht="15">
      <c r="B317" s="120"/>
      <c r="C317" s="5">
        <v>313</v>
      </c>
      <c r="D317" s="10" t="s">
        <v>401</v>
      </c>
      <c r="E317" s="7">
        <v>842</v>
      </c>
      <c r="F317" s="7">
        <v>134720000</v>
      </c>
      <c r="G317" s="7">
        <v>838</v>
      </c>
      <c r="H317" s="7">
        <v>268480000</v>
      </c>
      <c r="I317" s="7">
        <v>830</v>
      </c>
      <c r="J317" s="7">
        <v>132000000</v>
      </c>
      <c r="K317" s="7">
        <v>713</v>
      </c>
      <c r="L317" s="7">
        <v>114080000</v>
      </c>
      <c r="M317" s="17">
        <f t="shared" si="9"/>
        <v>649280000</v>
      </c>
      <c r="N317" s="17">
        <f t="shared" si="8"/>
        <v>3223</v>
      </c>
    </row>
    <row r="318" spans="2:14" ht="15">
      <c r="B318" s="120"/>
      <c r="C318" s="5">
        <v>314</v>
      </c>
      <c r="D318" s="10" t="s">
        <v>403</v>
      </c>
      <c r="E318" s="7">
        <v>203</v>
      </c>
      <c r="F318" s="7">
        <v>32480000</v>
      </c>
      <c r="G318" s="7">
        <v>199</v>
      </c>
      <c r="H318" s="7">
        <v>64000000</v>
      </c>
      <c r="I318" s="7">
        <v>195</v>
      </c>
      <c r="J318" s="7">
        <v>30720000</v>
      </c>
      <c r="K318" s="7">
        <v>205</v>
      </c>
      <c r="L318" s="7">
        <v>32800000</v>
      </c>
      <c r="M318" s="17">
        <f t="shared" si="9"/>
        <v>160000000</v>
      </c>
      <c r="N318" s="17">
        <f t="shared" si="8"/>
        <v>802</v>
      </c>
    </row>
    <row r="319" spans="2:14" ht="15">
      <c r="B319" s="113" t="s">
        <v>402</v>
      </c>
      <c r="C319" s="5">
        <v>315</v>
      </c>
      <c r="D319" s="10" t="s">
        <v>404</v>
      </c>
      <c r="E319" s="7">
        <v>303</v>
      </c>
      <c r="F319" s="7">
        <v>48480000</v>
      </c>
      <c r="G319" s="7">
        <v>305</v>
      </c>
      <c r="H319" s="7">
        <v>97440000</v>
      </c>
      <c r="I319" s="7">
        <v>304</v>
      </c>
      <c r="J319" s="7">
        <v>48640000</v>
      </c>
      <c r="K319" s="7">
        <v>310</v>
      </c>
      <c r="L319" s="7">
        <v>49600000</v>
      </c>
      <c r="M319" s="17">
        <f t="shared" si="9"/>
        <v>244160000</v>
      </c>
      <c r="N319" s="17">
        <f t="shared" si="8"/>
        <v>1222</v>
      </c>
    </row>
    <row r="320" spans="2:14" ht="15">
      <c r="B320" s="113"/>
      <c r="C320" s="5">
        <v>316</v>
      </c>
      <c r="D320" s="10" t="s">
        <v>405</v>
      </c>
      <c r="E320" s="7">
        <v>113</v>
      </c>
      <c r="F320" s="7">
        <v>18080000</v>
      </c>
      <c r="G320" s="7">
        <v>111</v>
      </c>
      <c r="H320" s="7">
        <v>35680000</v>
      </c>
      <c r="I320" s="7">
        <v>112</v>
      </c>
      <c r="J320" s="7">
        <v>17920000</v>
      </c>
      <c r="K320" s="7">
        <v>104</v>
      </c>
      <c r="L320" s="7">
        <v>16640000</v>
      </c>
      <c r="M320" s="17">
        <f t="shared" si="9"/>
        <v>88320000</v>
      </c>
      <c r="N320" s="17">
        <f t="shared" si="8"/>
        <v>440</v>
      </c>
    </row>
    <row r="321" spans="2:14" ht="15">
      <c r="B321" s="113"/>
      <c r="C321" s="5">
        <v>317</v>
      </c>
      <c r="D321" s="10" t="s">
        <v>406</v>
      </c>
      <c r="E321" s="7">
        <v>194</v>
      </c>
      <c r="F321" s="7">
        <v>31040000</v>
      </c>
      <c r="G321" s="7">
        <v>194</v>
      </c>
      <c r="H321" s="7">
        <v>62080000</v>
      </c>
      <c r="I321" s="7">
        <v>196</v>
      </c>
      <c r="J321" s="7">
        <v>31520000</v>
      </c>
      <c r="K321" s="7">
        <v>191</v>
      </c>
      <c r="L321" s="7">
        <v>30560000</v>
      </c>
      <c r="M321" s="17">
        <f t="shared" si="9"/>
        <v>155200000</v>
      </c>
      <c r="N321" s="17">
        <f t="shared" si="8"/>
        <v>775</v>
      </c>
    </row>
    <row r="322" spans="2:14" ht="15">
      <c r="B322" s="113"/>
      <c r="C322" s="5">
        <v>318</v>
      </c>
      <c r="D322" s="10" t="s">
        <v>407</v>
      </c>
      <c r="E322" s="7">
        <v>121</v>
      </c>
      <c r="F322" s="7">
        <v>19360000</v>
      </c>
      <c r="G322" s="7">
        <v>121</v>
      </c>
      <c r="H322" s="7">
        <v>38720000</v>
      </c>
      <c r="I322" s="7">
        <v>121</v>
      </c>
      <c r="J322" s="7">
        <v>19360000</v>
      </c>
      <c r="K322" s="7">
        <v>113</v>
      </c>
      <c r="L322" s="7">
        <v>18080000</v>
      </c>
      <c r="M322" s="17">
        <f t="shared" si="9"/>
        <v>95520000</v>
      </c>
      <c r="N322" s="17">
        <f t="shared" si="8"/>
        <v>476</v>
      </c>
    </row>
    <row r="323" spans="2:14" ht="15">
      <c r="B323" s="113"/>
      <c r="C323" s="5">
        <v>319</v>
      </c>
      <c r="D323" s="10" t="s">
        <v>408</v>
      </c>
      <c r="E323" s="7">
        <v>75</v>
      </c>
      <c r="F323" s="7">
        <v>12000000</v>
      </c>
      <c r="G323" s="7">
        <v>77</v>
      </c>
      <c r="H323" s="7">
        <v>24480000</v>
      </c>
      <c r="I323" s="7">
        <v>78</v>
      </c>
      <c r="J323" s="7">
        <v>12640000</v>
      </c>
      <c r="K323" s="7">
        <v>99</v>
      </c>
      <c r="L323" s="7">
        <v>15840000</v>
      </c>
      <c r="M323" s="17">
        <f t="shared" si="9"/>
        <v>64960000</v>
      </c>
      <c r="N323" s="17">
        <f t="shared" si="8"/>
        <v>329</v>
      </c>
    </row>
    <row r="324" spans="2:14" ht="15">
      <c r="B324" s="113"/>
      <c r="C324" s="5">
        <v>320</v>
      </c>
      <c r="D324" s="10" t="s">
        <v>409</v>
      </c>
      <c r="E324" s="7">
        <v>108</v>
      </c>
      <c r="F324" s="7">
        <v>17280000</v>
      </c>
      <c r="G324" s="7">
        <v>108</v>
      </c>
      <c r="H324" s="7">
        <v>34560000</v>
      </c>
      <c r="I324" s="7">
        <v>108</v>
      </c>
      <c r="J324" s="7">
        <v>17280000</v>
      </c>
      <c r="K324" s="7">
        <v>105</v>
      </c>
      <c r="L324" s="7">
        <v>16800000</v>
      </c>
      <c r="M324" s="17">
        <f t="shared" si="9"/>
        <v>85920000</v>
      </c>
      <c r="N324" s="17">
        <f t="shared" si="8"/>
        <v>429</v>
      </c>
    </row>
    <row r="325" spans="2:14" ht="15">
      <c r="B325" s="113"/>
      <c r="C325" s="5">
        <v>321</v>
      </c>
      <c r="D325" s="10" t="s">
        <v>410</v>
      </c>
      <c r="E325" s="7">
        <v>232</v>
      </c>
      <c r="F325" s="7">
        <v>37120000</v>
      </c>
      <c r="G325" s="7">
        <v>232</v>
      </c>
      <c r="H325" s="7">
        <v>74240000</v>
      </c>
      <c r="I325" s="7">
        <v>226</v>
      </c>
      <c r="J325" s="7">
        <v>35680000</v>
      </c>
      <c r="K325" s="7">
        <v>218</v>
      </c>
      <c r="L325" s="7">
        <v>34880000</v>
      </c>
      <c r="M325" s="17">
        <f t="shared" si="9"/>
        <v>181920000</v>
      </c>
      <c r="N325" s="17">
        <f aca="true" t="shared" si="10" ref="N325:N330">SUM(K325,I325,G325,E325)</f>
        <v>908</v>
      </c>
    </row>
    <row r="326" spans="2:14" ht="15">
      <c r="B326" s="113"/>
      <c r="C326" s="5">
        <v>322</v>
      </c>
      <c r="D326" s="10" t="s">
        <v>411</v>
      </c>
      <c r="E326" s="7">
        <v>190</v>
      </c>
      <c r="F326" s="7">
        <v>30400000</v>
      </c>
      <c r="G326" s="7">
        <v>190</v>
      </c>
      <c r="H326" s="7">
        <v>60800000</v>
      </c>
      <c r="I326" s="7">
        <v>186</v>
      </c>
      <c r="J326" s="7">
        <v>29440000</v>
      </c>
      <c r="K326" s="7">
        <v>188</v>
      </c>
      <c r="L326" s="7">
        <v>30080000</v>
      </c>
      <c r="M326" s="17">
        <f>SUM(F326,H326,J326,L326)</f>
        <v>150720000</v>
      </c>
      <c r="N326" s="17">
        <f t="shared" si="10"/>
        <v>754</v>
      </c>
    </row>
    <row r="327" spans="2:14" ht="15">
      <c r="B327" s="113"/>
      <c r="C327" s="5">
        <v>323</v>
      </c>
      <c r="D327" s="10" t="s">
        <v>412</v>
      </c>
      <c r="E327" s="7">
        <v>306</v>
      </c>
      <c r="F327" s="7">
        <v>48960000</v>
      </c>
      <c r="G327" s="7">
        <v>302</v>
      </c>
      <c r="H327" s="7">
        <v>96960000</v>
      </c>
      <c r="I327" s="7">
        <v>306</v>
      </c>
      <c r="J327" s="7">
        <v>49120000</v>
      </c>
      <c r="K327" s="7">
        <v>302</v>
      </c>
      <c r="L327" s="7">
        <v>48320000</v>
      </c>
      <c r="M327" s="17">
        <f>SUM(F327,H327,J327,L327)</f>
        <v>243360000</v>
      </c>
      <c r="N327" s="17">
        <f t="shared" si="10"/>
        <v>1216</v>
      </c>
    </row>
    <row r="328" spans="2:14" ht="15">
      <c r="B328" s="113"/>
      <c r="C328" s="5">
        <v>324</v>
      </c>
      <c r="D328" s="10" t="s">
        <v>413</v>
      </c>
      <c r="E328" s="7">
        <v>151</v>
      </c>
      <c r="F328" s="7">
        <v>24160000</v>
      </c>
      <c r="G328" s="7">
        <v>151</v>
      </c>
      <c r="H328" s="7">
        <v>48320000</v>
      </c>
      <c r="I328" s="7">
        <v>149</v>
      </c>
      <c r="J328" s="7">
        <v>23680000</v>
      </c>
      <c r="K328" s="7">
        <v>148</v>
      </c>
      <c r="L328" s="7">
        <v>23680000</v>
      </c>
      <c r="M328" s="17">
        <f>SUM(F328,H328,J328,L328)</f>
        <v>119840000</v>
      </c>
      <c r="N328" s="17">
        <f t="shared" si="10"/>
        <v>599</v>
      </c>
    </row>
    <row r="329" spans="2:14" ht="15">
      <c r="B329" s="113"/>
      <c r="C329" s="5">
        <v>325</v>
      </c>
      <c r="D329" s="10" t="s">
        <v>414</v>
      </c>
      <c r="E329" s="7">
        <v>133</v>
      </c>
      <c r="F329" s="7">
        <v>21280000</v>
      </c>
      <c r="G329" s="7">
        <v>131</v>
      </c>
      <c r="H329" s="7">
        <v>42080000</v>
      </c>
      <c r="I329" s="7">
        <v>130</v>
      </c>
      <c r="J329" s="7">
        <v>20640000</v>
      </c>
      <c r="K329" s="7">
        <v>132</v>
      </c>
      <c r="L329" s="7">
        <v>21120000</v>
      </c>
      <c r="M329" s="17">
        <f>SUM(F329,H329,J329,L329)</f>
        <v>105120000</v>
      </c>
      <c r="N329" s="17">
        <f t="shared" si="10"/>
        <v>526</v>
      </c>
    </row>
    <row r="330" spans="2:14" ht="15">
      <c r="B330" s="113"/>
      <c r="C330" s="5">
        <v>326</v>
      </c>
      <c r="D330" s="10" t="s">
        <v>415</v>
      </c>
      <c r="E330" s="7">
        <v>195</v>
      </c>
      <c r="F330" s="7">
        <v>31200000</v>
      </c>
      <c r="G330" s="7">
        <v>195</v>
      </c>
      <c r="H330" s="7">
        <v>62400000</v>
      </c>
      <c r="I330" s="7">
        <v>193</v>
      </c>
      <c r="J330" s="7">
        <v>30720000</v>
      </c>
      <c r="K330" s="7">
        <v>182</v>
      </c>
      <c r="L330" s="7">
        <v>29120000</v>
      </c>
      <c r="M330" s="17">
        <f>SUM(F330,H330,J330,L330)</f>
        <v>153440000</v>
      </c>
      <c r="N330" s="17">
        <f t="shared" si="10"/>
        <v>765</v>
      </c>
    </row>
    <row r="331" spans="2:13" ht="15">
      <c r="B331" s="113"/>
      <c r="C331" s="11"/>
      <c r="D331" s="12" t="s">
        <v>416</v>
      </c>
      <c r="F331" s="15">
        <f>SUM(F5:F330)</f>
        <v>15477600000</v>
      </c>
      <c r="G331" s="16"/>
      <c r="H331" s="15">
        <f>SUM(H5:H330)</f>
        <v>30914400000</v>
      </c>
      <c r="I331" s="16"/>
      <c r="J331" s="15">
        <f>SUM(J5:J330)</f>
        <v>15462080000</v>
      </c>
      <c r="K331" s="16"/>
      <c r="L331" s="15">
        <f>SUM(L5:L330)</f>
        <v>14967520000</v>
      </c>
      <c r="M331" s="17">
        <f>SUM(F331:L331)</f>
        <v>76821600000</v>
      </c>
    </row>
    <row r="332" spans="2:14" ht="15">
      <c r="B332" s="11"/>
      <c r="E332" s="17">
        <f>SUM(E5:E330)</f>
        <v>96735</v>
      </c>
      <c r="F332" s="17"/>
      <c r="G332" s="17">
        <f>SUM(G5:G330)</f>
        <v>96565</v>
      </c>
      <c r="H332" s="17"/>
      <c r="I332" s="17">
        <f>SUM(I5:I330)</f>
        <v>96642</v>
      </c>
      <c r="J332" s="17"/>
      <c r="K332" s="17">
        <f>SUM(K5:K330)</f>
        <v>93547</v>
      </c>
      <c r="L332" s="17"/>
      <c r="M332" s="17">
        <f>SUM(E332:L332)</f>
        <v>383489</v>
      </c>
      <c r="N332" s="17">
        <f>SUM(N5:N330)</f>
        <v>383489</v>
      </c>
    </row>
    <row r="333" ht="15">
      <c r="M333" s="17">
        <f>(M332/4)</f>
        <v>95872.25</v>
      </c>
    </row>
    <row r="336" spans="4:6" ht="15.75" thickBot="1">
      <c r="D336" t="s">
        <v>417</v>
      </c>
      <c r="E336" t="s">
        <v>18</v>
      </c>
      <c r="F336" s="13">
        <v>22065760000</v>
      </c>
    </row>
    <row r="337" spans="5:6" ht="15.75" thickBot="1">
      <c r="E337" t="s">
        <v>19</v>
      </c>
      <c r="F337" s="13">
        <v>44058080000</v>
      </c>
    </row>
    <row r="338" spans="5:6" ht="15.75" thickBot="1">
      <c r="E338" t="s">
        <v>20</v>
      </c>
      <c r="F338" s="13">
        <v>22101280000</v>
      </c>
    </row>
    <row r="339" spans="5:6" ht="15.75" thickBot="1">
      <c r="E339" t="s">
        <v>21</v>
      </c>
      <c r="F339" s="13">
        <v>21772160000</v>
      </c>
    </row>
    <row r="340" ht="15">
      <c r="F340" s="17">
        <f>SUM(F336:F339)</f>
        <v>109997280000</v>
      </c>
    </row>
    <row r="341" ht="15">
      <c r="F341" s="17">
        <f>(F340-M331)</f>
        <v>33175680000</v>
      </c>
    </row>
  </sheetData>
  <mergeCells count="23">
    <mergeCell ref="M3:M4"/>
    <mergeCell ref="B271:B284"/>
    <mergeCell ref="B285:B297"/>
    <mergeCell ref="B298:B318"/>
    <mergeCell ref="B319:B331"/>
    <mergeCell ref="B134:B157"/>
    <mergeCell ref="B158:B184"/>
    <mergeCell ref="B185:B216"/>
    <mergeCell ref="B217:B243"/>
    <mergeCell ref="B244:B257"/>
    <mergeCell ref="B258:B270"/>
    <mergeCell ref="I3:J3"/>
    <mergeCell ref="K3:L3"/>
    <mergeCell ref="B101:B133"/>
    <mergeCell ref="C3:C4"/>
    <mergeCell ref="D3:D4"/>
    <mergeCell ref="B68:B83"/>
    <mergeCell ref="B84:B100"/>
    <mergeCell ref="E3:F3"/>
    <mergeCell ref="G3:H3"/>
    <mergeCell ref="B6:B36"/>
    <mergeCell ref="B37:B53"/>
    <mergeCell ref="B54:B6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E2BB-D26A-438F-875B-150D81360131}">
  <dimension ref="B3:M60"/>
  <sheetViews>
    <sheetView workbookViewId="0" topLeftCell="A39">
      <selection activeCell="P4" sqref="P4"/>
    </sheetView>
  </sheetViews>
  <sheetFormatPr defaultColWidth="9.140625" defaultRowHeight="15"/>
  <cols>
    <col min="2" max="2" width="4.8515625" style="0" customWidth="1"/>
    <col min="3" max="3" width="22.28125" style="0" customWidth="1"/>
    <col min="4" max="4" width="10.00390625" style="0" customWidth="1"/>
    <col min="5" max="5" width="17.57421875" style="0" customWidth="1"/>
    <col min="6" max="6" width="12.140625" style="0" customWidth="1"/>
    <col min="7" max="7" width="15.8515625" style="0" customWidth="1"/>
    <col min="8" max="8" width="10.8515625" style="0" customWidth="1"/>
    <col min="9" max="9" width="15.00390625" style="0" customWidth="1"/>
    <col min="10" max="10" width="11.421875" style="0" customWidth="1"/>
    <col min="11" max="11" width="15.57421875" style="0" customWidth="1"/>
    <col min="12" max="12" width="15.28125" style="0" bestFit="1" customWidth="1"/>
  </cols>
  <sheetData>
    <row r="3" spans="2:12" ht="15">
      <c r="B3" s="128" t="s">
        <v>0</v>
      </c>
      <c r="C3" s="128" t="s">
        <v>1</v>
      </c>
      <c r="D3" s="127" t="s">
        <v>18</v>
      </c>
      <c r="E3" s="127"/>
      <c r="F3" s="127" t="s">
        <v>19</v>
      </c>
      <c r="G3" s="127"/>
      <c r="H3" s="127" t="s">
        <v>20</v>
      </c>
      <c r="I3" s="127"/>
      <c r="J3" s="127" t="s">
        <v>21</v>
      </c>
      <c r="K3" s="127"/>
      <c r="L3" s="126" t="s">
        <v>431</v>
      </c>
    </row>
    <row r="4" spans="2:13" ht="25.5">
      <c r="B4" s="128"/>
      <c r="C4" s="128"/>
      <c r="D4" s="3" t="s">
        <v>22</v>
      </c>
      <c r="E4" s="3" t="s">
        <v>23</v>
      </c>
      <c r="F4" s="3" t="s">
        <v>22</v>
      </c>
      <c r="G4" s="3" t="s">
        <v>23</v>
      </c>
      <c r="H4" s="3" t="s">
        <v>22</v>
      </c>
      <c r="I4" s="3" t="s">
        <v>23</v>
      </c>
      <c r="J4" s="3" t="s">
        <v>22</v>
      </c>
      <c r="K4" s="3" t="s">
        <v>23</v>
      </c>
      <c r="L4" s="126"/>
      <c r="M4" s="43" t="s">
        <v>451</v>
      </c>
    </row>
    <row r="5" spans="2:13" ht="15">
      <c r="B5" s="5">
        <v>1</v>
      </c>
      <c r="C5" s="6" t="s">
        <v>24</v>
      </c>
      <c r="D5" s="7">
        <v>943</v>
      </c>
      <c r="E5" s="7">
        <v>188600000</v>
      </c>
      <c r="F5" s="7">
        <v>943</v>
      </c>
      <c r="G5" s="7">
        <v>377200000</v>
      </c>
      <c r="H5" s="7">
        <v>939</v>
      </c>
      <c r="I5" s="7">
        <v>187400000</v>
      </c>
      <c r="J5" s="7">
        <v>934</v>
      </c>
      <c r="K5" s="7">
        <v>186800000</v>
      </c>
      <c r="L5" s="17">
        <f aca="true" t="shared" si="0" ref="L5:L49">SUM(E5,G5,I5,K5)</f>
        <v>940000000</v>
      </c>
      <c r="M5" s="17">
        <f>SUM(D5,F5,H5,J5)</f>
        <v>3759</v>
      </c>
    </row>
    <row r="6" spans="2:13" ht="15">
      <c r="B6" s="5">
        <v>2</v>
      </c>
      <c r="C6" s="6" t="s">
        <v>25</v>
      </c>
      <c r="D6" s="7">
        <v>855</v>
      </c>
      <c r="E6" s="7">
        <v>171000000</v>
      </c>
      <c r="F6" s="7">
        <v>855</v>
      </c>
      <c r="G6" s="7">
        <v>342000000</v>
      </c>
      <c r="H6" s="7">
        <v>857</v>
      </c>
      <c r="I6" s="7">
        <v>171600000</v>
      </c>
      <c r="J6" s="7">
        <v>858</v>
      </c>
      <c r="K6" s="7">
        <v>171600000</v>
      </c>
      <c r="L6" s="17">
        <f t="shared" si="0"/>
        <v>856200000</v>
      </c>
      <c r="M6" s="17">
        <f aca="true" t="shared" si="1" ref="M6:M49">SUM(D6,F6,H6,J6)</f>
        <v>3425</v>
      </c>
    </row>
    <row r="7" spans="2:13" ht="15">
      <c r="B7" s="5">
        <v>3</v>
      </c>
      <c r="C7" s="6" t="s">
        <v>26</v>
      </c>
      <c r="D7" s="7">
        <v>821</v>
      </c>
      <c r="E7" s="7">
        <v>164200000</v>
      </c>
      <c r="F7" s="7">
        <v>813</v>
      </c>
      <c r="G7" s="7">
        <v>326000000</v>
      </c>
      <c r="H7" s="7">
        <v>817</v>
      </c>
      <c r="I7" s="7">
        <v>163400000</v>
      </c>
      <c r="J7" s="7">
        <v>826</v>
      </c>
      <c r="K7" s="7">
        <v>165200000</v>
      </c>
      <c r="L7" s="17">
        <f t="shared" si="0"/>
        <v>818800000</v>
      </c>
      <c r="M7" s="17">
        <f t="shared" si="1"/>
        <v>3277</v>
      </c>
    </row>
    <row r="8" spans="2:13" ht="15">
      <c r="B8" s="5">
        <v>4</v>
      </c>
      <c r="C8" s="6" t="s">
        <v>27</v>
      </c>
      <c r="D8" s="7">
        <v>819</v>
      </c>
      <c r="E8" s="7">
        <v>163800000</v>
      </c>
      <c r="F8" s="7">
        <v>819</v>
      </c>
      <c r="G8" s="7">
        <v>327600000</v>
      </c>
      <c r="H8" s="7">
        <v>813</v>
      </c>
      <c r="I8" s="7">
        <v>162000000</v>
      </c>
      <c r="J8" s="7">
        <v>820</v>
      </c>
      <c r="K8" s="7">
        <v>164000000</v>
      </c>
      <c r="L8" s="17">
        <f t="shared" si="0"/>
        <v>817400000</v>
      </c>
      <c r="M8" s="17">
        <f t="shared" si="1"/>
        <v>3271</v>
      </c>
    </row>
    <row r="9" spans="2:13" ht="15">
      <c r="B9" s="5">
        <v>5</v>
      </c>
      <c r="C9" s="6" t="s">
        <v>28</v>
      </c>
      <c r="D9" s="7">
        <v>855</v>
      </c>
      <c r="E9" s="7">
        <v>171000000</v>
      </c>
      <c r="F9" s="7">
        <v>855</v>
      </c>
      <c r="G9" s="7">
        <v>342000000</v>
      </c>
      <c r="H9" s="7">
        <v>855</v>
      </c>
      <c r="I9" s="7">
        <v>171000000</v>
      </c>
      <c r="J9" s="7">
        <v>859</v>
      </c>
      <c r="K9" s="7">
        <v>171800000</v>
      </c>
      <c r="L9" s="17">
        <f t="shared" si="0"/>
        <v>855800000</v>
      </c>
      <c r="M9" s="17">
        <f t="shared" si="1"/>
        <v>3424</v>
      </c>
    </row>
    <row r="10" spans="2:13" ht="15">
      <c r="B10" s="5">
        <v>6</v>
      </c>
      <c r="C10" s="6" t="s">
        <v>29</v>
      </c>
      <c r="D10" s="7">
        <v>794</v>
      </c>
      <c r="E10" s="7">
        <v>158800000</v>
      </c>
      <c r="F10" s="7">
        <v>794</v>
      </c>
      <c r="G10" s="7">
        <v>317600000</v>
      </c>
      <c r="H10" s="7">
        <v>792</v>
      </c>
      <c r="I10" s="7">
        <v>158200000</v>
      </c>
      <c r="J10" s="7">
        <v>717</v>
      </c>
      <c r="K10" s="7">
        <v>143400000</v>
      </c>
      <c r="L10" s="17">
        <f t="shared" si="0"/>
        <v>778000000</v>
      </c>
      <c r="M10" s="17">
        <f t="shared" si="1"/>
        <v>3097</v>
      </c>
    </row>
    <row r="11" spans="2:13" ht="15">
      <c r="B11" s="5">
        <v>7</v>
      </c>
      <c r="C11" s="6" t="s">
        <v>30</v>
      </c>
      <c r="D11" s="7">
        <v>715</v>
      </c>
      <c r="E11" s="7">
        <v>143000000</v>
      </c>
      <c r="F11" s="7">
        <v>717</v>
      </c>
      <c r="G11" s="7">
        <v>286600000</v>
      </c>
      <c r="H11" s="7">
        <v>720</v>
      </c>
      <c r="I11" s="7">
        <v>144400000</v>
      </c>
      <c r="J11" s="7">
        <v>796</v>
      </c>
      <c r="K11" s="7">
        <v>159200000</v>
      </c>
      <c r="L11" s="17">
        <f t="shared" si="0"/>
        <v>733200000</v>
      </c>
      <c r="M11" s="17">
        <f t="shared" si="1"/>
        <v>2948</v>
      </c>
    </row>
    <row r="12" spans="2:13" ht="15">
      <c r="B12" s="5">
        <v>8</v>
      </c>
      <c r="C12" s="6" t="s">
        <v>31</v>
      </c>
      <c r="D12" s="7">
        <v>801</v>
      </c>
      <c r="E12" s="7">
        <v>160200000</v>
      </c>
      <c r="F12" s="7">
        <v>801</v>
      </c>
      <c r="G12" s="7">
        <v>320400000</v>
      </c>
      <c r="H12" s="7">
        <v>797</v>
      </c>
      <c r="I12" s="7">
        <v>159000000</v>
      </c>
      <c r="J12" s="7">
        <v>830</v>
      </c>
      <c r="K12" s="7">
        <v>166000000</v>
      </c>
      <c r="L12" s="17">
        <f t="shared" si="0"/>
        <v>805600000</v>
      </c>
      <c r="M12" s="17">
        <f t="shared" si="1"/>
        <v>3229</v>
      </c>
    </row>
    <row r="13" spans="2:13" ht="15">
      <c r="B13" s="5">
        <v>9</v>
      </c>
      <c r="C13" s="6" t="s">
        <v>32</v>
      </c>
      <c r="D13" s="7">
        <v>832</v>
      </c>
      <c r="E13" s="7">
        <v>166400000</v>
      </c>
      <c r="F13" s="7">
        <v>832</v>
      </c>
      <c r="G13" s="7">
        <v>332800000</v>
      </c>
      <c r="H13" s="7">
        <v>830</v>
      </c>
      <c r="I13" s="7">
        <v>165800000</v>
      </c>
      <c r="J13" s="7">
        <v>825</v>
      </c>
      <c r="K13" s="7">
        <v>165000000</v>
      </c>
      <c r="L13" s="17">
        <f t="shared" si="0"/>
        <v>830000000</v>
      </c>
      <c r="M13" s="17">
        <f t="shared" si="1"/>
        <v>3319</v>
      </c>
    </row>
    <row r="14" spans="2:13" ht="15">
      <c r="B14" s="5">
        <v>10</v>
      </c>
      <c r="C14" s="6" t="s">
        <v>33</v>
      </c>
      <c r="D14" s="7">
        <v>797</v>
      </c>
      <c r="E14" s="7">
        <v>159400000</v>
      </c>
      <c r="F14" s="7">
        <v>795</v>
      </c>
      <c r="G14" s="7">
        <v>318200000</v>
      </c>
      <c r="H14" s="7">
        <v>792</v>
      </c>
      <c r="I14" s="7">
        <v>158000000</v>
      </c>
      <c r="J14" s="7">
        <v>803</v>
      </c>
      <c r="K14" s="7">
        <v>160600000</v>
      </c>
      <c r="L14" s="17">
        <f t="shared" si="0"/>
        <v>796200000</v>
      </c>
      <c r="M14" s="17">
        <f t="shared" si="1"/>
        <v>3187</v>
      </c>
    </row>
    <row r="15" spans="2:13" ht="15">
      <c r="B15" s="5">
        <v>11</v>
      </c>
      <c r="C15" s="6" t="s">
        <v>34</v>
      </c>
      <c r="D15" s="7">
        <v>860</v>
      </c>
      <c r="E15" s="7">
        <v>172000000</v>
      </c>
      <c r="F15" s="7">
        <v>860</v>
      </c>
      <c r="G15" s="7">
        <v>344000000</v>
      </c>
      <c r="H15" s="7">
        <v>848</v>
      </c>
      <c r="I15" s="7">
        <v>168400000</v>
      </c>
      <c r="J15" s="7">
        <v>861</v>
      </c>
      <c r="K15" s="7">
        <v>172200000</v>
      </c>
      <c r="L15" s="17">
        <f t="shared" si="0"/>
        <v>856600000</v>
      </c>
      <c r="M15" s="17">
        <f t="shared" si="1"/>
        <v>3429</v>
      </c>
    </row>
    <row r="16" spans="2:13" ht="15">
      <c r="B16" s="5">
        <v>12</v>
      </c>
      <c r="C16" s="6" t="s">
        <v>35</v>
      </c>
      <c r="D16" s="7">
        <v>840</v>
      </c>
      <c r="E16" s="7">
        <v>168000000</v>
      </c>
      <c r="F16" s="7">
        <v>838</v>
      </c>
      <c r="G16" s="7">
        <v>335400000</v>
      </c>
      <c r="H16" s="7">
        <v>845</v>
      </c>
      <c r="I16" s="7">
        <v>169600000</v>
      </c>
      <c r="J16" s="7">
        <v>832</v>
      </c>
      <c r="K16" s="7">
        <v>166400000</v>
      </c>
      <c r="L16" s="17">
        <f t="shared" si="0"/>
        <v>839400000</v>
      </c>
      <c r="M16" s="17">
        <f t="shared" si="1"/>
        <v>3355</v>
      </c>
    </row>
    <row r="17" spans="2:13" ht="15">
      <c r="B17" s="5">
        <v>13</v>
      </c>
      <c r="C17" s="6" t="s">
        <v>36</v>
      </c>
      <c r="D17" s="7">
        <v>851</v>
      </c>
      <c r="E17" s="7">
        <v>170200000</v>
      </c>
      <c r="F17" s="7">
        <v>845</v>
      </c>
      <c r="G17" s="7">
        <v>338600000</v>
      </c>
      <c r="H17" s="7">
        <v>838</v>
      </c>
      <c r="I17" s="7">
        <v>166600000</v>
      </c>
      <c r="J17" s="7">
        <v>849</v>
      </c>
      <c r="K17" s="7">
        <v>169800000</v>
      </c>
      <c r="L17" s="17">
        <f t="shared" si="0"/>
        <v>845200000</v>
      </c>
      <c r="M17" s="17">
        <f t="shared" si="1"/>
        <v>3383</v>
      </c>
    </row>
    <row r="18" spans="2:13" ht="15">
      <c r="B18" s="5">
        <v>14</v>
      </c>
      <c r="C18" s="6" t="s">
        <v>37</v>
      </c>
      <c r="D18" s="7">
        <v>861</v>
      </c>
      <c r="E18" s="7">
        <v>172200000</v>
      </c>
      <c r="F18" s="7">
        <v>848</v>
      </c>
      <c r="G18" s="7">
        <v>339800000</v>
      </c>
      <c r="H18" s="7">
        <v>863</v>
      </c>
      <c r="I18" s="7">
        <v>172800000</v>
      </c>
      <c r="J18" s="7">
        <v>831</v>
      </c>
      <c r="K18" s="7">
        <v>166200000</v>
      </c>
      <c r="L18" s="17">
        <f t="shared" si="0"/>
        <v>851000000</v>
      </c>
      <c r="M18" s="17">
        <f t="shared" si="1"/>
        <v>3403</v>
      </c>
    </row>
    <row r="19" spans="2:13" ht="15">
      <c r="B19" s="5">
        <v>15</v>
      </c>
      <c r="C19" s="6" t="s">
        <v>38</v>
      </c>
      <c r="D19" s="7">
        <v>927</v>
      </c>
      <c r="E19" s="7">
        <v>185400000</v>
      </c>
      <c r="F19" s="7">
        <v>925</v>
      </c>
      <c r="G19" s="7">
        <v>370200000</v>
      </c>
      <c r="H19" s="7">
        <v>928</v>
      </c>
      <c r="I19" s="7">
        <v>185800000</v>
      </c>
      <c r="J19" s="7">
        <v>930</v>
      </c>
      <c r="K19" s="7">
        <v>186000000</v>
      </c>
      <c r="L19" s="17">
        <f t="shared" si="0"/>
        <v>927400000</v>
      </c>
      <c r="M19" s="17">
        <f t="shared" si="1"/>
        <v>3710</v>
      </c>
    </row>
    <row r="20" spans="2:13" ht="15">
      <c r="B20" s="5">
        <v>16</v>
      </c>
      <c r="C20" s="6" t="s">
        <v>39</v>
      </c>
      <c r="D20" s="7">
        <v>837</v>
      </c>
      <c r="E20" s="7">
        <v>167400000</v>
      </c>
      <c r="F20" s="7">
        <v>837</v>
      </c>
      <c r="G20" s="7">
        <v>334800000</v>
      </c>
      <c r="H20" s="7">
        <v>837</v>
      </c>
      <c r="I20" s="7">
        <v>167400000</v>
      </c>
      <c r="J20" s="7">
        <v>858</v>
      </c>
      <c r="K20" s="7">
        <v>171600000</v>
      </c>
      <c r="L20" s="17">
        <f t="shared" si="0"/>
        <v>841200000</v>
      </c>
      <c r="M20" s="17">
        <f t="shared" si="1"/>
        <v>3369</v>
      </c>
    </row>
    <row r="21" spans="2:13" ht="15">
      <c r="B21" s="5">
        <v>17</v>
      </c>
      <c r="C21" s="6" t="s">
        <v>40</v>
      </c>
      <c r="D21" s="7">
        <v>923</v>
      </c>
      <c r="E21" s="7">
        <v>184600000</v>
      </c>
      <c r="F21" s="7">
        <v>836</v>
      </c>
      <c r="G21" s="7">
        <v>335400000</v>
      </c>
      <c r="H21" s="7">
        <v>825</v>
      </c>
      <c r="I21" s="7">
        <v>163400000</v>
      </c>
      <c r="J21" s="7">
        <v>796</v>
      </c>
      <c r="K21" s="7">
        <v>159200000</v>
      </c>
      <c r="L21" s="17">
        <f t="shared" si="0"/>
        <v>842600000</v>
      </c>
      <c r="M21" s="17">
        <f t="shared" si="1"/>
        <v>3380</v>
      </c>
    </row>
    <row r="22" spans="2:13" ht="15">
      <c r="B22" s="5">
        <v>18</v>
      </c>
      <c r="C22" s="6" t="s">
        <v>41</v>
      </c>
      <c r="D22" s="7">
        <v>795</v>
      </c>
      <c r="E22" s="7">
        <v>159000000</v>
      </c>
      <c r="F22" s="7">
        <v>795</v>
      </c>
      <c r="G22" s="7">
        <v>318000000</v>
      </c>
      <c r="H22" s="7">
        <v>793</v>
      </c>
      <c r="I22" s="7">
        <v>158400000</v>
      </c>
      <c r="J22" s="7">
        <v>824</v>
      </c>
      <c r="K22" s="7">
        <v>164800000</v>
      </c>
      <c r="L22" s="17">
        <f t="shared" si="0"/>
        <v>800200000</v>
      </c>
      <c r="M22" s="17">
        <f t="shared" si="1"/>
        <v>3207</v>
      </c>
    </row>
    <row r="23" spans="2:13" ht="15">
      <c r="B23" s="5">
        <v>19</v>
      </c>
      <c r="C23" s="6" t="s">
        <v>42</v>
      </c>
      <c r="D23" s="7">
        <v>835</v>
      </c>
      <c r="E23" s="7">
        <v>167000000</v>
      </c>
      <c r="F23" s="7">
        <v>825</v>
      </c>
      <c r="G23" s="7">
        <v>331000000</v>
      </c>
      <c r="H23" s="7">
        <v>830</v>
      </c>
      <c r="I23" s="7">
        <v>166000000</v>
      </c>
      <c r="J23" s="7">
        <v>816</v>
      </c>
      <c r="K23" s="7">
        <v>163200000</v>
      </c>
      <c r="L23" s="17">
        <f t="shared" si="0"/>
        <v>827200000</v>
      </c>
      <c r="M23" s="17">
        <f t="shared" si="1"/>
        <v>3306</v>
      </c>
    </row>
    <row r="24" spans="2:13" ht="15">
      <c r="B24" s="5">
        <v>20</v>
      </c>
      <c r="C24" s="6" t="s">
        <v>44</v>
      </c>
      <c r="D24" s="7">
        <v>861</v>
      </c>
      <c r="E24" s="7">
        <v>172200000</v>
      </c>
      <c r="F24" s="7">
        <v>855</v>
      </c>
      <c r="G24" s="7">
        <v>342600000</v>
      </c>
      <c r="H24" s="7">
        <v>854</v>
      </c>
      <c r="I24" s="7">
        <v>170400000</v>
      </c>
      <c r="J24" s="7">
        <v>829</v>
      </c>
      <c r="K24" s="7">
        <v>165800000</v>
      </c>
      <c r="L24" s="17">
        <f t="shared" si="0"/>
        <v>851000000</v>
      </c>
      <c r="M24" s="17">
        <f t="shared" si="1"/>
        <v>3399</v>
      </c>
    </row>
    <row r="25" spans="2:13" ht="15">
      <c r="B25" s="5">
        <v>21</v>
      </c>
      <c r="C25" s="6" t="s">
        <v>43</v>
      </c>
      <c r="D25" s="7">
        <v>181</v>
      </c>
      <c r="E25" s="7">
        <v>36200000</v>
      </c>
      <c r="F25" s="7">
        <v>175</v>
      </c>
      <c r="G25" s="7">
        <v>70600000</v>
      </c>
      <c r="H25" s="7">
        <v>174</v>
      </c>
      <c r="I25" s="7">
        <v>34400000</v>
      </c>
      <c r="J25" s="7">
        <v>209</v>
      </c>
      <c r="K25" s="7">
        <v>41800000</v>
      </c>
      <c r="L25" s="17">
        <f t="shared" si="0"/>
        <v>183000000</v>
      </c>
      <c r="M25" s="17">
        <f t="shared" si="1"/>
        <v>739</v>
      </c>
    </row>
    <row r="26" spans="2:13" ht="15">
      <c r="B26" s="5">
        <v>22</v>
      </c>
      <c r="C26" s="6" t="s">
        <v>45</v>
      </c>
      <c r="D26" s="7">
        <v>823</v>
      </c>
      <c r="E26" s="7">
        <v>164600000</v>
      </c>
      <c r="F26" s="7">
        <v>815</v>
      </c>
      <c r="G26" s="7">
        <v>326800000</v>
      </c>
      <c r="H26" s="7">
        <v>827</v>
      </c>
      <c r="I26" s="7">
        <v>166200000</v>
      </c>
      <c r="J26" s="7">
        <v>844</v>
      </c>
      <c r="K26" s="7">
        <v>168800000</v>
      </c>
      <c r="L26" s="17">
        <f t="shared" si="0"/>
        <v>826400000</v>
      </c>
      <c r="M26" s="17">
        <f t="shared" si="1"/>
        <v>3309</v>
      </c>
    </row>
    <row r="27" spans="2:13" ht="15">
      <c r="B27" s="5">
        <v>23</v>
      </c>
      <c r="C27" s="6" t="s">
        <v>46</v>
      </c>
      <c r="D27" s="7">
        <v>817</v>
      </c>
      <c r="E27" s="7">
        <v>163400000</v>
      </c>
      <c r="F27" s="7">
        <v>821</v>
      </c>
      <c r="G27" s="7">
        <v>328000000</v>
      </c>
      <c r="H27" s="7">
        <v>815</v>
      </c>
      <c r="I27" s="7">
        <v>162600000</v>
      </c>
      <c r="J27" s="7">
        <v>829</v>
      </c>
      <c r="K27" s="7">
        <v>165800000</v>
      </c>
      <c r="L27" s="17">
        <f t="shared" si="0"/>
        <v>819800000</v>
      </c>
      <c r="M27" s="17">
        <f t="shared" si="1"/>
        <v>3282</v>
      </c>
    </row>
    <row r="28" spans="2:13" ht="15">
      <c r="B28" s="5">
        <v>24</v>
      </c>
      <c r="C28" s="6" t="s">
        <v>47</v>
      </c>
      <c r="D28" s="7">
        <v>841</v>
      </c>
      <c r="E28" s="7">
        <v>168200000</v>
      </c>
      <c r="F28" s="7">
        <v>839</v>
      </c>
      <c r="G28" s="7">
        <v>335800000</v>
      </c>
      <c r="H28" s="7">
        <v>836</v>
      </c>
      <c r="I28" s="7">
        <v>166800000</v>
      </c>
      <c r="J28" s="7">
        <v>744</v>
      </c>
      <c r="K28" s="7">
        <v>148800000</v>
      </c>
      <c r="L28" s="17">
        <f t="shared" si="0"/>
        <v>819600000</v>
      </c>
      <c r="M28" s="17">
        <f t="shared" si="1"/>
        <v>3260</v>
      </c>
    </row>
    <row r="29" spans="2:13" ht="15">
      <c r="B29" s="5">
        <v>25</v>
      </c>
      <c r="C29" s="6" t="s">
        <v>48</v>
      </c>
      <c r="D29" s="7">
        <v>743</v>
      </c>
      <c r="E29" s="7">
        <v>148600000</v>
      </c>
      <c r="F29" s="7">
        <v>741</v>
      </c>
      <c r="G29" s="7">
        <v>296600000</v>
      </c>
      <c r="H29" s="7">
        <v>740</v>
      </c>
      <c r="I29" s="7">
        <v>147800000</v>
      </c>
      <c r="J29" s="7">
        <v>831</v>
      </c>
      <c r="K29" s="7">
        <v>166200000</v>
      </c>
      <c r="L29" s="17">
        <f t="shared" si="0"/>
        <v>759200000</v>
      </c>
      <c r="M29" s="17">
        <f t="shared" si="1"/>
        <v>3055</v>
      </c>
    </row>
    <row r="30" spans="2:13" ht="15">
      <c r="B30" s="5">
        <v>26</v>
      </c>
      <c r="C30" s="6" t="s">
        <v>49</v>
      </c>
      <c r="D30" s="7">
        <v>850</v>
      </c>
      <c r="E30" s="7">
        <v>170000000</v>
      </c>
      <c r="F30" s="7">
        <v>846</v>
      </c>
      <c r="G30" s="7">
        <v>338800000</v>
      </c>
      <c r="H30" s="7">
        <v>842</v>
      </c>
      <c r="I30" s="7">
        <v>167800000</v>
      </c>
      <c r="J30" s="7">
        <v>814</v>
      </c>
      <c r="K30" s="7">
        <v>162800000</v>
      </c>
      <c r="L30" s="17">
        <f t="shared" si="0"/>
        <v>839400000</v>
      </c>
      <c r="M30" s="17">
        <f t="shared" si="1"/>
        <v>3352</v>
      </c>
    </row>
    <row r="31" spans="2:13" ht="15">
      <c r="B31" s="5">
        <v>27</v>
      </c>
      <c r="C31" s="6" t="s">
        <v>50</v>
      </c>
      <c r="D31" s="7">
        <v>799</v>
      </c>
      <c r="E31" s="7">
        <v>159800000</v>
      </c>
      <c r="F31" s="7">
        <v>799</v>
      </c>
      <c r="G31" s="7">
        <v>319600000</v>
      </c>
      <c r="H31" s="7">
        <v>789</v>
      </c>
      <c r="I31" s="7">
        <v>156800000</v>
      </c>
      <c r="J31" s="7">
        <v>800</v>
      </c>
      <c r="K31" s="7">
        <v>160000000</v>
      </c>
      <c r="L31" s="17">
        <f t="shared" si="0"/>
        <v>796200000</v>
      </c>
      <c r="M31" s="17">
        <f t="shared" si="1"/>
        <v>3187</v>
      </c>
    </row>
    <row r="32" spans="2:13" ht="15">
      <c r="B32" s="5">
        <v>28</v>
      </c>
      <c r="C32" s="6" t="s">
        <v>51</v>
      </c>
      <c r="D32" s="7">
        <v>817</v>
      </c>
      <c r="E32" s="7">
        <v>163400000</v>
      </c>
      <c r="F32" s="7">
        <v>817</v>
      </c>
      <c r="G32" s="7">
        <v>326800000</v>
      </c>
      <c r="H32" s="7">
        <v>929</v>
      </c>
      <c r="I32" s="7">
        <v>186600000</v>
      </c>
      <c r="J32" s="7">
        <v>822</v>
      </c>
      <c r="K32" s="7">
        <v>164400000</v>
      </c>
      <c r="L32" s="17">
        <f t="shared" si="0"/>
        <v>841200000</v>
      </c>
      <c r="M32" s="17">
        <f t="shared" si="1"/>
        <v>3385</v>
      </c>
    </row>
    <row r="33" spans="2:13" ht="15">
      <c r="B33" s="5">
        <v>29</v>
      </c>
      <c r="C33" s="6" t="s">
        <v>52</v>
      </c>
      <c r="D33" s="7">
        <v>803</v>
      </c>
      <c r="E33" s="7">
        <v>160600000</v>
      </c>
      <c r="F33" s="7">
        <v>699</v>
      </c>
      <c r="G33" s="7">
        <v>290000000</v>
      </c>
      <c r="H33" s="7">
        <v>751</v>
      </c>
      <c r="I33" s="7">
        <v>150200000</v>
      </c>
      <c r="J33" s="7">
        <v>697</v>
      </c>
      <c r="K33" s="7">
        <v>139400000</v>
      </c>
      <c r="L33" s="17">
        <f t="shared" si="0"/>
        <v>740200000</v>
      </c>
      <c r="M33" s="17">
        <f t="shared" si="1"/>
        <v>2950</v>
      </c>
    </row>
    <row r="34" spans="2:13" ht="15">
      <c r="B34" s="5">
        <v>30</v>
      </c>
      <c r="C34" s="6" t="s">
        <v>53</v>
      </c>
      <c r="D34" s="7">
        <v>832</v>
      </c>
      <c r="E34" s="7">
        <v>166400000</v>
      </c>
      <c r="F34" s="7">
        <v>830</v>
      </c>
      <c r="G34" s="7">
        <v>332200000</v>
      </c>
      <c r="H34" s="7">
        <v>831</v>
      </c>
      <c r="I34" s="7">
        <v>166200000</v>
      </c>
      <c r="J34" s="7">
        <v>826</v>
      </c>
      <c r="K34" s="7">
        <v>165200000</v>
      </c>
      <c r="L34" s="17">
        <f t="shared" si="0"/>
        <v>830000000</v>
      </c>
      <c r="M34" s="17">
        <f t="shared" si="1"/>
        <v>3319</v>
      </c>
    </row>
    <row r="35" spans="2:13" ht="15">
      <c r="B35" s="5">
        <v>31</v>
      </c>
      <c r="C35" s="6" t="s">
        <v>54</v>
      </c>
      <c r="D35" s="7">
        <v>828</v>
      </c>
      <c r="E35" s="7">
        <v>165600000</v>
      </c>
      <c r="F35" s="7">
        <v>825</v>
      </c>
      <c r="G35" s="7">
        <v>331000000</v>
      </c>
      <c r="H35" s="7">
        <v>830</v>
      </c>
      <c r="I35" s="7">
        <v>166200000</v>
      </c>
      <c r="J35" s="7">
        <v>840</v>
      </c>
      <c r="K35" s="7">
        <v>168000000</v>
      </c>
      <c r="L35" s="17">
        <f t="shared" si="0"/>
        <v>830800000</v>
      </c>
      <c r="M35" s="17">
        <f t="shared" si="1"/>
        <v>3323</v>
      </c>
    </row>
    <row r="36" spans="2:13" ht="15">
      <c r="B36" s="5">
        <v>32</v>
      </c>
      <c r="C36" s="6" t="s">
        <v>55</v>
      </c>
      <c r="D36" s="7">
        <v>854</v>
      </c>
      <c r="E36" s="7">
        <v>170800000</v>
      </c>
      <c r="F36" s="7">
        <v>828</v>
      </c>
      <c r="G36" s="7">
        <v>331200000</v>
      </c>
      <c r="H36" s="7">
        <v>851</v>
      </c>
      <c r="I36" s="7">
        <v>170200000</v>
      </c>
      <c r="J36" s="7">
        <v>825</v>
      </c>
      <c r="K36" s="7">
        <v>165000000</v>
      </c>
      <c r="L36" s="17">
        <f t="shared" si="0"/>
        <v>837200000</v>
      </c>
      <c r="M36" s="17">
        <f t="shared" si="1"/>
        <v>3358</v>
      </c>
    </row>
    <row r="37" spans="2:13" ht="15">
      <c r="B37" s="5">
        <v>33</v>
      </c>
      <c r="C37" s="6" t="s">
        <v>56</v>
      </c>
      <c r="D37" s="7">
        <v>875</v>
      </c>
      <c r="E37" s="7">
        <v>175000000</v>
      </c>
      <c r="F37" s="7">
        <v>873</v>
      </c>
      <c r="G37" s="7">
        <v>349400000</v>
      </c>
      <c r="H37" s="7">
        <v>874</v>
      </c>
      <c r="I37" s="7">
        <v>174800000</v>
      </c>
      <c r="J37" s="7">
        <v>878</v>
      </c>
      <c r="K37" s="7">
        <v>175600000</v>
      </c>
      <c r="L37" s="17">
        <f t="shared" si="0"/>
        <v>874800000</v>
      </c>
      <c r="M37" s="17">
        <f t="shared" si="1"/>
        <v>3500</v>
      </c>
    </row>
    <row r="38" spans="2:13" ht="15">
      <c r="B38" s="5">
        <v>34</v>
      </c>
      <c r="C38" s="6" t="s">
        <v>57</v>
      </c>
      <c r="D38" s="7">
        <v>923</v>
      </c>
      <c r="E38" s="7">
        <v>184600000</v>
      </c>
      <c r="F38" s="7">
        <v>919</v>
      </c>
      <c r="G38" s="7">
        <v>368000000</v>
      </c>
      <c r="H38" s="7">
        <v>929</v>
      </c>
      <c r="I38" s="7">
        <v>186600000</v>
      </c>
      <c r="J38" s="7">
        <v>825</v>
      </c>
      <c r="K38" s="7">
        <v>165000000</v>
      </c>
      <c r="L38" s="17">
        <f t="shared" si="0"/>
        <v>904200000</v>
      </c>
      <c r="M38" s="17">
        <f t="shared" si="1"/>
        <v>3596</v>
      </c>
    </row>
    <row r="39" spans="2:13" ht="15">
      <c r="B39" s="5">
        <v>35</v>
      </c>
      <c r="C39" s="6" t="s">
        <v>58</v>
      </c>
      <c r="D39" s="7">
        <v>820</v>
      </c>
      <c r="E39" s="7">
        <v>164000000</v>
      </c>
      <c r="F39" s="7">
        <v>824</v>
      </c>
      <c r="G39" s="7">
        <v>329200000</v>
      </c>
      <c r="H39" s="7">
        <v>822</v>
      </c>
      <c r="I39" s="7">
        <v>164400000</v>
      </c>
      <c r="J39" s="7">
        <v>918</v>
      </c>
      <c r="K39" s="7">
        <v>183600000</v>
      </c>
      <c r="L39" s="17">
        <f t="shared" si="0"/>
        <v>841200000</v>
      </c>
      <c r="M39" s="17">
        <f t="shared" si="1"/>
        <v>3384</v>
      </c>
    </row>
    <row r="40" spans="2:13" ht="15">
      <c r="B40" s="5">
        <v>36</v>
      </c>
      <c r="C40" s="6" t="s">
        <v>59</v>
      </c>
      <c r="D40" s="7">
        <v>716</v>
      </c>
      <c r="E40" s="7">
        <v>143200000</v>
      </c>
      <c r="F40" s="7">
        <v>716</v>
      </c>
      <c r="G40" s="7">
        <v>286400000</v>
      </c>
      <c r="H40" s="7">
        <v>708</v>
      </c>
      <c r="I40" s="7">
        <v>140800000</v>
      </c>
      <c r="J40" s="7">
        <v>807</v>
      </c>
      <c r="K40" s="7">
        <v>161400000</v>
      </c>
      <c r="L40" s="17">
        <f t="shared" si="0"/>
        <v>731800000</v>
      </c>
      <c r="M40" s="17">
        <f t="shared" si="1"/>
        <v>2947</v>
      </c>
    </row>
    <row r="41" spans="2:13" ht="15">
      <c r="B41" s="5">
        <v>37</v>
      </c>
      <c r="C41" s="6" t="s">
        <v>60</v>
      </c>
      <c r="D41" s="7">
        <v>846</v>
      </c>
      <c r="E41" s="7">
        <v>169200000</v>
      </c>
      <c r="F41" s="7">
        <v>844</v>
      </c>
      <c r="G41" s="7">
        <v>337800000</v>
      </c>
      <c r="H41" s="7">
        <v>847</v>
      </c>
      <c r="I41" s="7">
        <v>169600000</v>
      </c>
      <c r="J41" s="7">
        <v>818</v>
      </c>
      <c r="K41" s="7">
        <v>163600000</v>
      </c>
      <c r="L41" s="17">
        <f t="shared" si="0"/>
        <v>840200000</v>
      </c>
      <c r="M41" s="17">
        <f t="shared" si="1"/>
        <v>3355</v>
      </c>
    </row>
    <row r="42" spans="2:13" ht="15">
      <c r="B42" s="5">
        <v>38</v>
      </c>
      <c r="C42" s="6" t="s">
        <v>61</v>
      </c>
      <c r="D42" s="7">
        <v>818</v>
      </c>
      <c r="E42" s="7">
        <v>163600000</v>
      </c>
      <c r="F42" s="7">
        <v>814</v>
      </c>
      <c r="G42" s="7">
        <v>326000000</v>
      </c>
      <c r="H42" s="7">
        <v>818</v>
      </c>
      <c r="I42" s="7">
        <v>163800000</v>
      </c>
      <c r="J42" s="7">
        <v>925</v>
      </c>
      <c r="K42" s="7">
        <v>185000000</v>
      </c>
      <c r="L42" s="17">
        <f t="shared" si="0"/>
        <v>838400000</v>
      </c>
      <c r="M42" s="17">
        <f t="shared" si="1"/>
        <v>3375</v>
      </c>
    </row>
    <row r="43" spans="2:13" ht="15">
      <c r="B43" s="5">
        <v>39</v>
      </c>
      <c r="C43" s="6" t="s">
        <v>62</v>
      </c>
      <c r="D43" s="7">
        <v>464</v>
      </c>
      <c r="E43" s="7">
        <v>92800000</v>
      </c>
      <c r="F43" s="7">
        <v>462</v>
      </c>
      <c r="G43" s="7">
        <v>185000000</v>
      </c>
      <c r="H43" s="7">
        <v>457</v>
      </c>
      <c r="I43" s="7">
        <v>90800000</v>
      </c>
      <c r="J43" s="7">
        <v>822</v>
      </c>
      <c r="K43" s="7">
        <v>164400000</v>
      </c>
      <c r="L43" s="17">
        <f t="shared" si="0"/>
        <v>533000000</v>
      </c>
      <c r="M43" s="17">
        <f t="shared" si="1"/>
        <v>2205</v>
      </c>
    </row>
    <row r="44" spans="2:13" ht="15">
      <c r="B44" s="5">
        <v>40</v>
      </c>
      <c r="C44" s="6" t="s">
        <v>63</v>
      </c>
      <c r="D44" s="7">
        <v>928</v>
      </c>
      <c r="E44" s="7">
        <v>185600000</v>
      </c>
      <c r="F44" s="7">
        <v>930</v>
      </c>
      <c r="G44" s="7">
        <v>371800000</v>
      </c>
      <c r="H44" s="7">
        <v>931</v>
      </c>
      <c r="I44" s="7">
        <v>186400000</v>
      </c>
      <c r="J44" s="7">
        <v>850</v>
      </c>
      <c r="K44" s="7">
        <v>170000000</v>
      </c>
      <c r="L44" s="17">
        <f t="shared" si="0"/>
        <v>913800000</v>
      </c>
      <c r="M44" s="17">
        <f t="shared" si="1"/>
        <v>3639</v>
      </c>
    </row>
    <row r="45" spans="2:13" ht="15">
      <c r="B45" s="5">
        <v>41</v>
      </c>
      <c r="C45" s="6" t="s">
        <v>64</v>
      </c>
      <c r="D45" s="7">
        <v>819</v>
      </c>
      <c r="E45" s="7">
        <v>163800000</v>
      </c>
      <c r="F45" s="7">
        <v>817</v>
      </c>
      <c r="G45" s="7">
        <v>327000000</v>
      </c>
      <c r="H45" s="7">
        <v>820</v>
      </c>
      <c r="I45" s="7">
        <v>164200000</v>
      </c>
      <c r="J45" s="7">
        <v>467</v>
      </c>
      <c r="K45" s="7">
        <v>93400000</v>
      </c>
      <c r="L45" s="17">
        <f t="shared" si="0"/>
        <v>748400000</v>
      </c>
      <c r="M45" s="17">
        <f t="shared" si="1"/>
        <v>2923</v>
      </c>
    </row>
    <row r="46" spans="2:13" ht="15">
      <c r="B46" s="5">
        <v>42</v>
      </c>
      <c r="C46" s="6" t="s">
        <v>65</v>
      </c>
      <c r="D46" s="7">
        <v>701</v>
      </c>
      <c r="E46" s="7">
        <v>140200000</v>
      </c>
      <c r="F46" s="7">
        <v>701</v>
      </c>
      <c r="G46" s="7">
        <v>280400000</v>
      </c>
      <c r="H46" s="7">
        <v>699</v>
      </c>
      <c r="I46" s="7">
        <v>139600000</v>
      </c>
      <c r="J46" s="7">
        <v>696</v>
      </c>
      <c r="K46" s="7">
        <v>139200000</v>
      </c>
      <c r="L46" s="17">
        <f t="shared" si="0"/>
        <v>699400000</v>
      </c>
      <c r="M46" s="17">
        <f t="shared" si="1"/>
        <v>2797</v>
      </c>
    </row>
    <row r="47" spans="2:13" ht="15">
      <c r="B47" s="5">
        <v>43</v>
      </c>
      <c r="C47" s="6" t="s">
        <v>66</v>
      </c>
      <c r="D47" s="7">
        <v>617</v>
      </c>
      <c r="E47" s="7">
        <v>123400000</v>
      </c>
      <c r="F47" s="7">
        <v>617</v>
      </c>
      <c r="G47" s="7">
        <v>246800000</v>
      </c>
      <c r="H47" s="7">
        <v>615</v>
      </c>
      <c r="I47" s="7">
        <v>122800000</v>
      </c>
      <c r="J47" s="7">
        <v>621</v>
      </c>
      <c r="K47" s="7">
        <v>124200000</v>
      </c>
      <c r="L47" s="17">
        <f t="shared" si="0"/>
        <v>617200000</v>
      </c>
      <c r="M47" s="17">
        <f t="shared" si="1"/>
        <v>2470</v>
      </c>
    </row>
    <row r="48" spans="2:13" ht="15">
      <c r="B48" s="5">
        <v>44</v>
      </c>
      <c r="C48" s="6" t="s">
        <v>67</v>
      </c>
      <c r="D48" s="7">
        <v>312</v>
      </c>
      <c r="E48" s="7">
        <v>62400000</v>
      </c>
      <c r="F48" s="7">
        <v>310</v>
      </c>
      <c r="G48" s="7">
        <v>124200000</v>
      </c>
      <c r="H48" s="7">
        <v>309</v>
      </c>
      <c r="I48" s="7">
        <v>61600000</v>
      </c>
      <c r="J48" s="7">
        <v>502</v>
      </c>
      <c r="K48" s="7">
        <v>100400000</v>
      </c>
      <c r="L48" s="17">
        <f t="shared" si="0"/>
        <v>348600000</v>
      </c>
      <c r="M48" s="17">
        <f t="shared" si="1"/>
        <v>1433</v>
      </c>
    </row>
    <row r="49" spans="2:13" ht="15">
      <c r="B49" s="5">
        <v>45</v>
      </c>
      <c r="C49" s="6" t="s">
        <v>68</v>
      </c>
      <c r="D49" s="7">
        <v>341</v>
      </c>
      <c r="E49" s="7">
        <v>68200000</v>
      </c>
      <c r="F49" s="7">
        <v>341</v>
      </c>
      <c r="G49" s="7">
        <v>136400000</v>
      </c>
      <c r="H49" s="7">
        <v>341</v>
      </c>
      <c r="I49" s="7">
        <v>68200000</v>
      </c>
      <c r="J49" s="7">
        <v>336</v>
      </c>
      <c r="K49" s="7">
        <v>67200000</v>
      </c>
      <c r="L49" s="17">
        <f t="shared" si="0"/>
        <v>340000000</v>
      </c>
      <c r="M49" s="17">
        <f t="shared" si="1"/>
        <v>1359</v>
      </c>
    </row>
    <row r="50" spans="5:12" ht="15">
      <c r="E50" s="17">
        <f>SUM(E5:E49)</f>
        <v>7038000000</v>
      </c>
      <c r="F50" s="17"/>
      <c r="G50" s="17">
        <f>SUM(G5:G49)</f>
        <v>13976000000</v>
      </c>
      <c r="H50" s="17"/>
      <c r="I50" s="17">
        <f>SUM(I5:I49)</f>
        <v>7005000000</v>
      </c>
      <c r="J50" s="17"/>
      <c r="K50" s="17">
        <f>SUM(K5:K49)</f>
        <v>7048000000</v>
      </c>
      <c r="L50" s="17">
        <f>SUM(E50:K50)</f>
        <v>35067000000</v>
      </c>
    </row>
    <row r="51" spans="4:12" ht="15">
      <c r="D51" s="17">
        <f>SUM(D5:D49)</f>
        <v>35190</v>
      </c>
      <c r="E51" s="17"/>
      <c r="F51" s="17">
        <f>SUM(F5:F49)</f>
        <v>34891</v>
      </c>
      <c r="G51" s="17"/>
      <c r="H51" s="17">
        <f>SUM(H5:H49)</f>
        <v>35058</v>
      </c>
      <c r="I51" s="17"/>
      <c r="J51" s="17">
        <f>SUM(J5:J49)</f>
        <v>35240</v>
      </c>
      <c r="K51" s="17"/>
      <c r="L51" s="17">
        <f>SUM(D51:K51)</f>
        <v>140379</v>
      </c>
    </row>
    <row r="52" ht="15">
      <c r="L52" s="17">
        <f>(L51/4)</f>
        <v>35094.75</v>
      </c>
    </row>
    <row r="55" spans="4:5" ht="15">
      <c r="D55" t="s">
        <v>69</v>
      </c>
      <c r="E55" s="8">
        <v>5770200000</v>
      </c>
    </row>
    <row r="56" spans="4:5" ht="15">
      <c r="D56" t="s">
        <v>70</v>
      </c>
      <c r="E56" s="8">
        <v>11531400000</v>
      </c>
    </row>
    <row r="57" spans="4:5" ht="15">
      <c r="D57" t="s">
        <v>71</v>
      </c>
      <c r="E57" s="8">
        <v>5716200000</v>
      </c>
    </row>
    <row r="58" spans="4:5" ht="15">
      <c r="D58" t="s">
        <v>72</v>
      </c>
      <c r="E58" s="8">
        <v>5548200000</v>
      </c>
    </row>
    <row r="59" ht="15">
      <c r="E59" s="9">
        <f>SUM(E55:E58)</f>
        <v>28566000000</v>
      </c>
    </row>
    <row r="60" ht="15">
      <c r="E60" s="17">
        <f>SUM(E59,L50)</f>
        <v>63633000000</v>
      </c>
    </row>
  </sheetData>
  <mergeCells count="7">
    <mergeCell ref="L3:L4"/>
    <mergeCell ref="J3:K3"/>
    <mergeCell ref="B3:B4"/>
    <mergeCell ref="C3:C4"/>
    <mergeCell ref="D3:E3"/>
    <mergeCell ref="F3:G3"/>
    <mergeCell ref="H3:I3"/>
  </mergeCells>
  <conditionalFormatting sqref="D41:E42 F24:G25 F18:G20 F44:G44 F6:G10 F27:G30 F46:G47 F33:G36 F49:I49 F22:I22 D5:I5 F12:I15 F39:I42 H6:I11 H17:I21 H43:I48 H23:I38">
    <cfRule type="cellIs" priority="103" dxfId="0" operator="lessThan">
      <formula>0</formula>
    </cfRule>
  </conditionalFormatting>
  <conditionalFormatting sqref="D6:E6">
    <cfRule type="cellIs" priority="102" dxfId="0" operator="lessThan">
      <formula>0</formula>
    </cfRule>
  </conditionalFormatting>
  <conditionalFormatting sqref="D7:E7">
    <cfRule type="cellIs" priority="101" dxfId="0" operator="lessThan">
      <formula>0</formula>
    </cfRule>
  </conditionalFormatting>
  <conditionalFormatting sqref="D32">
    <cfRule type="cellIs" priority="100" dxfId="0" operator="lessThan">
      <formula>0</formula>
    </cfRule>
  </conditionalFormatting>
  <conditionalFormatting sqref="E32">
    <cfRule type="cellIs" priority="99" dxfId="0" operator="lessThan">
      <formula>0</formula>
    </cfRule>
  </conditionalFormatting>
  <conditionalFormatting sqref="D16:E16">
    <cfRule type="cellIs" priority="98" dxfId="0" operator="lessThan">
      <formula>0</formula>
    </cfRule>
  </conditionalFormatting>
  <conditionalFormatting sqref="D26:E26">
    <cfRule type="cellIs" priority="97" dxfId="0" operator="lessThan">
      <formula>0</formula>
    </cfRule>
  </conditionalFormatting>
  <conditionalFormatting sqref="D31:E31">
    <cfRule type="cellIs" priority="96" dxfId="0" operator="lessThan">
      <formula>0</formula>
    </cfRule>
  </conditionalFormatting>
  <conditionalFormatting sqref="D12:E12">
    <cfRule type="cellIs" priority="95" dxfId="0" operator="lessThan">
      <formula>0</formula>
    </cfRule>
  </conditionalFormatting>
  <conditionalFormatting sqref="D9:E9">
    <cfRule type="cellIs" priority="94" dxfId="0" operator="lessThan">
      <formula>0</formula>
    </cfRule>
  </conditionalFormatting>
  <conditionalFormatting sqref="D17:E17">
    <cfRule type="cellIs" priority="93" dxfId="0" operator="lessThan">
      <formula>0</formula>
    </cfRule>
  </conditionalFormatting>
  <conditionalFormatting sqref="D15:E15">
    <cfRule type="cellIs" priority="92" dxfId="0" operator="lessThan">
      <formula>0</formula>
    </cfRule>
  </conditionalFormatting>
  <conditionalFormatting sqref="D8:E8">
    <cfRule type="cellIs" priority="91" dxfId="0" operator="lessThan">
      <formula>0</formula>
    </cfRule>
  </conditionalFormatting>
  <conditionalFormatting sqref="D24:E25">
    <cfRule type="cellIs" priority="90" dxfId="0" operator="lessThan">
      <formula>0</formula>
    </cfRule>
  </conditionalFormatting>
  <conditionalFormatting sqref="D27:E27">
    <cfRule type="cellIs" priority="89" dxfId="0" operator="lessThan">
      <formula>0</formula>
    </cfRule>
  </conditionalFormatting>
  <conditionalFormatting sqref="D29:E29">
    <cfRule type="cellIs" priority="88" dxfId="0" operator="lessThan">
      <formula>0</formula>
    </cfRule>
  </conditionalFormatting>
  <conditionalFormatting sqref="D46:E46">
    <cfRule type="cellIs" priority="87" dxfId="0" operator="lessThan">
      <formula>0</formula>
    </cfRule>
  </conditionalFormatting>
  <conditionalFormatting sqref="D40:E40">
    <cfRule type="cellIs" priority="86" dxfId="0" operator="lessThan">
      <formula>0</formula>
    </cfRule>
  </conditionalFormatting>
  <conditionalFormatting sqref="D28:E28">
    <cfRule type="cellIs" priority="85" dxfId="0" operator="lessThan">
      <formula>0</formula>
    </cfRule>
  </conditionalFormatting>
  <conditionalFormatting sqref="D20:E20">
    <cfRule type="cellIs" priority="84" dxfId="0" operator="lessThan">
      <formula>0</formula>
    </cfRule>
  </conditionalFormatting>
  <conditionalFormatting sqref="D22:E22">
    <cfRule type="cellIs" priority="83" dxfId="0" operator="lessThan">
      <formula>0</formula>
    </cfRule>
  </conditionalFormatting>
  <conditionalFormatting sqref="D19:E19">
    <cfRule type="cellIs" priority="82" dxfId="0" operator="lessThan">
      <formula>0</formula>
    </cfRule>
  </conditionalFormatting>
  <conditionalFormatting sqref="D39:E39">
    <cfRule type="cellIs" priority="81" dxfId="0" operator="lessThan">
      <formula>0</formula>
    </cfRule>
  </conditionalFormatting>
  <conditionalFormatting sqref="D13:E13">
    <cfRule type="cellIs" priority="80" dxfId="0" operator="lessThan">
      <formula>0</formula>
    </cfRule>
  </conditionalFormatting>
  <conditionalFormatting sqref="D18:E18">
    <cfRule type="cellIs" priority="79" dxfId="0" operator="lessThan">
      <formula>0</formula>
    </cfRule>
  </conditionalFormatting>
  <conditionalFormatting sqref="D36:E36">
    <cfRule type="cellIs" priority="78" dxfId="0" operator="lessThan">
      <formula>0</formula>
    </cfRule>
  </conditionalFormatting>
  <conditionalFormatting sqref="D35:E35">
    <cfRule type="cellIs" priority="77" dxfId="0" operator="lessThan">
      <formula>0</formula>
    </cfRule>
  </conditionalFormatting>
  <conditionalFormatting sqref="D23:E23">
    <cfRule type="cellIs" priority="76" dxfId="0" operator="lessThan">
      <formula>0</formula>
    </cfRule>
  </conditionalFormatting>
  <conditionalFormatting sqref="D45:E45">
    <cfRule type="cellIs" priority="75" dxfId="0" operator="lessThan">
      <formula>0</formula>
    </cfRule>
  </conditionalFormatting>
  <conditionalFormatting sqref="D14:E14">
    <cfRule type="cellIs" priority="74" dxfId="0" operator="lessThan">
      <formula>0</formula>
    </cfRule>
  </conditionalFormatting>
  <conditionalFormatting sqref="D44:E44">
    <cfRule type="cellIs" priority="73" dxfId="0" operator="lessThan">
      <formula>0</formula>
    </cfRule>
  </conditionalFormatting>
  <conditionalFormatting sqref="D37:E37">
    <cfRule type="cellIs" priority="71" dxfId="0" operator="lessThan">
      <formula>0</formula>
    </cfRule>
  </conditionalFormatting>
  <conditionalFormatting sqref="D11:E11">
    <cfRule type="cellIs" priority="70" dxfId="0" operator="lessThan">
      <formula>0</formula>
    </cfRule>
  </conditionalFormatting>
  <conditionalFormatting sqref="D43:E43">
    <cfRule type="cellIs" priority="69" dxfId="0" operator="lessThan">
      <formula>0</formula>
    </cfRule>
  </conditionalFormatting>
  <conditionalFormatting sqref="D10:E10">
    <cfRule type="cellIs" priority="68" dxfId="0" operator="lessThan">
      <formula>0</formula>
    </cfRule>
  </conditionalFormatting>
  <conditionalFormatting sqref="D30:E30">
    <cfRule type="cellIs" priority="67" dxfId="0" operator="lessThan">
      <formula>0</formula>
    </cfRule>
  </conditionalFormatting>
  <conditionalFormatting sqref="D34:E34">
    <cfRule type="cellIs" priority="66" dxfId="0" operator="lessThan">
      <formula>0</formula>
    </cfRule>
  </conditionalFormatting>
  <conditionalFormatting sqref="D47:E47">
    <cfRule type="cellIs" priority="65" dxfId="0" operator="lessThan">
      <formula>0</formula>
    </cfRule>
  </conditionalFormatting>
  <conditionalFormatting sqref="D21:E21">
    <cfRule type="cellIs" priority="64" dxfId="0" operator="lessThan">
      <formula>0</formula>
    </cfRule>
  </conditionalFormatting>
  <conditionalFormatting sqref="D33:E33">
    <cfRule type="cellIs" priority="63" dxfId="0" operator="lessThan">
      <formula>0</formula>
    </cfRule>
  </conditionalFormatting>
  <conditionalFormatting sqref="D48:E48">
    <cfRule type="cellIs" priority="62" dxfId="0" operator="lessThan">
      <formula>0</formula>
    </cfRule>
  </conditionalFormatting>
  <conditionalFormatting sqref="D38:E38">
    <cfRule type="cellIs" priority="61" dxfId="0" operator="lessThan">
      <formula>0</formula>
    </cfRule>
  </conditionalFormatting>
  <conditionalFormatting sqref="D49:E49">
    <cfRule type="cellIs" priority="60" dxfId="0" operator="lessThan">
      <formula>0</formula>
    </cfRule>
  </conditionalFormatting>
  <conditionalFormatting sqref="F32">
    <cfRule type="cellIs" priority="59" dxfId="0" operator="lessThan">
      <formula>0</formula>
    </cfRule>
  </conditionalFormatting>
  <conditionalFormatting sqref="G32">
    <cfRule type="cellIs" priority="58" dxfId="0" operator="lessThan">
      <formula>0</formula>
    </cfRule>
  </conditionalFormatting>
  <conditionalFormatting sqref="F16:G16">
    <cfRule type="cellIs" priority="57" dxfId="0" operator="lessThan">
      <formula>0</formula>
    </cfRule>
  </conditionalFormatting>
  <conditionalFormatting sqref="F26:G26">
    <cfRule type="cellIs" priority="56" dxfId="0" operator="lessThan">
      <formula>0</formula>
    </cfRule>
  </conditionalFormatting>
  <conditionalFormatting sqref="F31:G31">
    <cfRule type="cellIs" priority="55" dxfId="0" operator="lessThan">
      <formula>0</formula>
    </cfRule>
  </conditionalFormatting>
  <conditionalFormatting sqref="F17:G17">
    <cfRule type="cellIs" priority="53" dxfId="0" operator="lessThan">
      <formula>0</formula>
    </cfRule>
  </conditionalFormatting>
  <conditionalFormatting sqref="F45:G45">
    <cfRule type="cellIs" priority="45" dxfId="0" operator="lessThan">
      <formula>0</formula>
    </cfRule>
  </conditionalFormatting>
  <conditionalFormatting sqref="F37:G37">
    <cfRule type="cellIs" priority="42" dxfId="0" operator="lessThan">
      <formula>0</formula>
    </cfRule>
  </conditionalFormatting>
  <conditionalFormatting sqref="F11:G11">
    <cfRule type="cellIs" priority="41" dxfId="0" operator="lessThan">
      <formula>0</formula>
    </cfRule>
  </conditionalFormatting>
  <conditionalFormatting sqref="F43:G43">
    <cfRule type="cellIs" priority="40" dxfId="0" operator="lessThan">
      <formula>0</formula>
    </cfRule>
  </conditionalFormatting>
  <conditionalFormatting sqref="F21:G21">
    <cfRule type="cellIs" priority="36" dxfId="0" operator="lessThan">
      <formula>0</formula>
    </cfRule>
  </conditionalFormatting>
  <conditionalFormatting sqref="F38:G38">
    <cfRule type="cellIs" priority="35" dxfId="0" operator="lessThan">
      <formula>0</formula>
    </cfRule>
  </conditionalFormatting>
  <conditionalFormatting sqref="F48:G48">
    <cfRule type="cellIs" priority="34" dxfId="0" operator="lessThan">
      <formula>0</formula>
    </cfRule>
  </conditionalFormatting>
  <conditionalFormatting sqref="F23:G23">
    <cfRule type="cellIs" priority="33" dxfId="0" operator="lessThan">
      <formula>0</formula>
    </cfRule>
  </conditionalFormatting>
  <conditionalFormatting sqref="H16:I16">
    <cfRule type="cellIs" priority="27" dxfId="0" operator="lessThan">
      <formula>0</formula>
    </cfRule>
  </conditionalFormatting>
  <conditionalFormatting sqref="J31:K32 J12:K12 J15:K17 J8:K9 J24:K27 J49:K49 J46:K46">
    <cfRule type="cellIs" priority="14" dxfId="0" operator="lessThan" stopIfTrue="1">
      <formula>0</formula>
    </cfRule>
  </conditionalFormatting>
  <conditionalFormatting sqref="J18:K20">
    <cfRule type="cellIs" priority="10" dxfId="0" operator="lessThan" stopIfTrue="1">
      <formula>0</formula>
    </cfRule>
  </conditionalFormatting>
  <conditionalFormatting sqref="J41:K45">
    <cfRule type="cellIs" priority="9" dxfId="0" operator="lessThan" stopIfTrue="1">
      <formula>0</formula>
    </cfRule>
  </conditionalFormatting>
  <conditionalFormatting sqref="J10:K11">
    <cfRule type="cellIs" priority="8" dxfId="0" operator="lessThan" stopIfTrue="1">
      <formula>0</formula>
    </cfRule>
  </conditionalFormatting>
  <conditionalFormatting sqref="J5:K6">
    <cfRule type="cellIs" priority="7" dxfId="0" operator="lessThan" stopIfTrue="1">
      <formula>0</formula>
    </cfRule>
  </conditionalFormatting>
  <conditionalFormatting sqref="J7:K7">
    <cfRule type="cellIs" priority="6" dxfId="0" operator="lessThan" stopIfTrue="1">
      <formula>0</formula>
    </cfRule>
  </conditionalFormatting>
  <conditionalFormatting sqref="J13:K14">
    <cfRule type="cellIs" priority="5" dxfId="0" operator="lessThan" stopIfTrue="1">
      <formula>0</formula>
    </cfRule>
  </conditionalFormatting>
  <conditionalFormatting sqref="J21:K23">
    <cfRule type="cellIs" priority="4" dxfId="0" operator="lessThan" stopIfTrue="1">
      <formula>0</formula>
    </cfRule>
  </conditionalFormatting>
  <conditionalFormatting sqref="J28:K30">
    <cfRule type="cellIs" priority="3" dxfId="0" operator="lessThan" stopIfTrue="1">
      <formula>0</formula>
    </cfRule>
  </conditionalFormatting>
  <conditionalFormatting sqref="J33:K40">
    <cfRule type="cellIs" priority="2" dxfId="0" operator="lessThan" stopIfTrue="1">
      <formula>0</formula>
    </cfRule>
  </conditionalFormatting>
  <conditionalFormatting sqref="J47:K48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1466F-DEB3-4237-8F08-7DD180DE0E8D}">
  <dimension ref="B3:L23"/>
  <sheetViews>
    <sheetView workbookViewId="0" topLeftCell="A1">
      <selection activeCell="M9" sqref="A1:XFD1048576"/>
    </sheetView>
  </sheetViews>
  <sheetFormatPr defaultColWidth="9.140625" defaultRowHeight="15"/>
  <cols>
    <col min="1" max="1" width="6.8515625" style="0" customWidth="1"/>
    <col min="2" max="2" width="4.28125" style="0" customWidth="1"/>
    <col min="3" max="3" width="23.00390625" style="0" customWidth="1"/>
    <col min="5" max="5" width="16.8515625" style="0" customWidth="1"/>
    <col min="7" max="7" width="16.00390625" style="0" customWidth="1"/>
    <col min="9" max="9" width="15.140625" style="0" customWidth="1"/>
    <col min="11" max="11" width="14.28125" style="0" customWidth="1"/>
    <col min="12" max="12" width="17.140625" style="0" customWidth="1"/>
  </cols>
  <sheetData>
    <row r="3" spans="2:11" ht="15">
      <c r="B3" s="128" t="s">
        <v>0</v>
      </c>
      <c r="C3" s="128" t="s">
        <v>1</v>
      </c>
      <c r="D3" s="127" t="s">
        <v>18</v>
      </c>
      <c r="E3" s="127"/>
      <c r="F3" s="127" t="s">
        <v>19</v>
      </c>
      <c r="G3" s="127"/>
      <c r="H3" s="127" t="s">
        <v>20</v>
      </c>
      <c r="I3" s="127"/>
      <c r="J3" s="127" t="s">
        <v>21</v>
      </c>
      <c r="K3" s="127"/>
    </row>
    <row r="4" spans="2:12" ht="25.5">
      <c r="B4" s="128"/>
      <c r="C4" s="128"/>
      <c r="D4" s="3" t="s">
        <v>22</v>
      </c>
      <c r="E4" s="3" t="s">
        <v>23</v>
      </c>
      <c r="F4" s="3" t="s">
        <v>22</v>
      </c>
      <c r="G4" s="3" t="s">
        <v>23</v>
      </c>
      <c r="H4" s="3" t="s">
        <v>22</v>
      </c>
      <c r="I4" s="3" t="s">
        <v>23</v>
      </c>
      <c r="J4" s="3" t="s">
        <v>22</v>
      </c>
      <c r="K4" s="3" t="s">
        <v>23</v>
      </c>
      <c r="L4" s="46" t="s">
        <v>452</v>
      </c>
    </row>
    <row r="5" spans="2:12" ht="15">
      <c r="B5" s="1">
        <v>1</v>
      </c>
      <c r="C5" s="4" t="s">
        <v>2</v>
      </c>
      <c r="D5" s="2">
        <v>1453</v>
      </c>
      <c r="E5" s="2">
        <v>406840000</v>
      </c>
      <c r="F5" s="2">
        <v>1450</v>
      </c>
      <c r="G5" s="2">
        <v>812000000</v>
      </c>
      <c r="H5" s="2">
        <v>1450</v>
      </c>
      <c r="I5" s="2">
        <v>406000000</v>
      </c>
      <c r="J5" s="2">
        <f aca="true" t="shared" si="0" ref="J5:J20">+K5/280000</f>
        <v>1294</v>
      </c>
      <c r="K5" s="2">
        <v>362320000</v>
      </c>
      <c r="L5" s="17">
        <f>SUM(D5,F5,H5,J5)</f>
        <v>5647</v>
      </c>
    </row>
    <row r="6" spans="2:12" ht="15">
      <c r="B6" s="1">
        <f aca="true" t="shared" si="1" ref="B6:B20">+B5+1</f>
        <v>2</v>
      </c>
      <c r="C6" s="4" t="s">
        <v>3</v>
      </c>
      <c r="D6" s="2">
        <v>1474</v>
      </c>
      <c r="E6" s="2">
        <v>412720000</v>
      </c>
      <c r="F6" s="2">
        <v>1477</v>
      </c>
      <c r="G6" s="2">
        <v>827120000</v>
      </c>
      <c r="H6" s="2">
        <v>1477</v>
      </c>
      <c r="I6" s="2">
        <v>413560000</v>
      </c>
      <c r="J6" s="2">
        <f t="shared" si="0"/>
        <v>1291</v>
      </c>
      <c r="K6" s="2">
        <v>361480000</v>
      </c>
      <c r="L6" s="17">
        <f aca="true" t="shared" si="2" ref="L6:L20">SUM(D6,F6,H6,J6)</f>
        <v>5719</v>
      </c>
    </row>
    <row r="7" spans="2:12" ht="15">
      <c r="B7" s="1">
        <f t="shared" si="1"/>
        <v>3</v>
      </c>
      <c r="C7" s="4" t="s">
        <v>4</v>
      </c>
      <c r="D7" s="2">
        <v>1430</v>
      </c>
      <c r="E7" s="2">
        <v>400400000</v>
      </c>
      <c r="F7" s="2">
        <v>1430</v>
      </c>
      <c r="G7" s="2">
        <v>800800000</v>
      </c>
      <c r="H7" s="2">
        <v>1430</v>
      </c>
      <c r="I7" s="2">
        <v>400400000</v>
      </c>
      <c r="J7" s="2">
        <f t="shared" si="0"/>
        <v>1188</v>
      </c>
      <c r="K7" s="2">
        <v>332640000</v>
      </c>
      <c r="L7" s="17">
        <f t="shared" si="2"/>
        <v>5478</v>
      </c>
    </row>
    <row r="8" spans="2:12" ht="15">
      <c r="B8" s="1">
        <f t="shared" si="1"/>
        <v>4</v>
      </c>
      <c r="C8" s="4" t="s">
        <v>5</v>
      </c>
      <c r="D8" s="2">
        <v>1184</v>
      </c>
      <c r="E8" s="2">
        <v>331520000</v>
      </c>
      <c r="F8" s="2">
        <v>1181</v>
      </c>
      <c r="G8" s="2">
        <v>661360000</v>
      </c>
      <c r="H8" s="2">
        <v>1181</v>
      </c>
      <c r="I8" s="2">
        <v>330680000</v>
      </c>
      <c r="J8" s="2">
        <f t="shared" si="0"/>
        <v>1199</v>
      </c>
      <c r="K8" s="2">
        <v>335720000</v>
      </c>
      <c r="L8" s="17">
        <f t="shared" si="2"/>
        <v>4745</v>
      </c>
    </row>
    <row r="9" spans="2:12" ht="15">
      <c r="B9" s="1">
        <f t="shared" si="1"/>
        <v>5</v>
      </c>
      <c r="C9" s="4" t="s">
        <v>6</v>
      </c>
      <c r="D9" s="2">
        <v>1182</v>
      </c>
      <c r="E9" s="2">
        <v>330960000</v>
      </c>
      <c r="F9" s="2">
        <v>1181</v>
      </c>
      <c r="G9" s="2">
        <v>661360000</v>
      </c>
      <c r="H9" s="2">
        <v>1181</v>
      </c>
      <c r="I9" s="2">
        <v>330680000</v>
      </c>
      <c r="J9" s="2">
        <f t="shared" si="0"/>
        <v>1175</v>
      </c>
      <c r="K9" s="2">
        <v>329000000</v>
      </c>
      <c r="L9" s="17">
        <f t="shared" si="2"/>
        <v>4719</v>
      </c>
    </row>
    <row r="10" spans="2:12" ht="15">
      <c r="B10" s="1">
        <f t="shared" si="1"/>
        <v>6</v>
      </c>
      <c r="C10" s="4" t="s">
        <v>7</v>
      </c>
      <c r="D10" s="2">
        <v>1298</v>
      </c>
      <c r="E10" s="2">
        <v>363440000</v>
      </c>
      <c r="F10" s="2">
        <v>1301</v>
      </c>
      <c r="G10" s="2">
        <v>728560000</v>
      </c>
      <c r="H10" s="2">
        <v>1301</v>
      </c>
      <c r="I10" s="2">
        <v>364280000</v>
      </c>
      <c r="J10" s="2">
        <f t="shared" si="0"/>
        <v>1289</v>
      </c>
      <c r="K10" s="2">
        <v>360920000</v>
      </c>
      <c r="L10" s="17">
        <f t="shared" si="2"/>
        <v>5189</v>
      </c>
    </row>
    <row r="11" spans="2:12" ht="15">
      <c r="B11" s="1">
        <f t="shared" si="1"/>
        <v>7</v>
      </c>
      <c r="C11" s="4" t="s">
        <v>8</v>
      </c>
      <c r="D11" s="2">
        <v>1080</v>
      </c>
      <c r="E11" s="2">
        <v>302400000</v>
      </c>
      <c r="F11" s="2">
        <v>1080</v>
      </c>
      <c r="G11" s="2">
        <v>604800000</v>
      </c>
      <c r="H11" s="2">
        <v>1080</v>
      </c>
      <c r="I11" s="2">
        <v>302400000</v>
      </c>
      <c r="J11" s="2">
        <f t="shared" si="0"/>
        <v>1056</v>
      </c>
      <c r="K11" s="2">
        <v>295680000</v>
      </c>
      <c r="L11" s="17">
        <f t="shared" si="2"/>
        <v>4296</v>
      </c>
    </row>
    <row r="12" spans="2:12" ht="15">
      <c r="B12" s="1">
        <f t="shared" si="1"/>
        <v>8</v>
      </c>
      <c r="C12" s="4" t="s">
        <v>9</v>
      </c>
      <c r="D12" s="2">
        <v>989</v>
      </c>
      <c r="E12" s="2">
        <v>276920000</v>
      </c>
      <c r="F12" s="2">
        <v>989</v>
      </c>
      <c r="G12" s="2">
        <v>553840000</v>
      </c>
      <c r="H12" s="2">
        <v>989</v>
      </c>
      <c r="I12" s="2">
        <v>276920000</v>
      </c>
      <c r="J12" s="2">
        <f t="shared" si="0"/>
        <v>1067</v>
      </c>
      <c r="K12" s="2">
        <v>298760000</v>
      </c>
      <c r="L12" s="17">
        <f t="shared" si="2"/>
        <v>4034</v>
      </c>
    </row>
    <row r="13" spans="2:12" ht="15">
      <c r="B13" s="1">
        <f t="shared" si="1"/>
        <v>9</v>
      </c>
      <c r="C13" s="4" t="s">
        <v>10</v>
      </c>
      <c r="D13" s="2">
        <v>1100</v>
      </c>
      <c r="E13" s="2">
        <v>308000000</v>
      </c>
      <c r="F13" s="2">
        <v>1099</v>
      </c>
      <c r="G13" s="2">
        <v>615440000</v>
      </c>
      <c r="H13" s="2">
        <v>1099</v>
      </c>
      <c r="I13" s="2">
        <v>307720000</v>
      </c>
      <c r="J13" s="2">
        <f t="shared" si="0"/>
        <v>1133</v>
      </c>
      <c r="K13" s="2">
        <v>317240000</v>
      </c>
      <c r="L13" s="17">
        <f t="shared" si="2"/>
        <v>4431</v>
      </c>
    </row>
    <row r="14" spans="2:12" ht="15">
      <c r="B14" s="1">
        <f t="shared" si="1"/>
        <v>10</v>
      </c>
      <c r="C14" s="4" t="s">
        <v>11</v>
      </c>
      <c r="D14" s="2">
        <v>969</v>
      </c>
      <c r="E14" s="2">
        <v>271320000</v>
      </c>
      <c r="F14" s="2">
        <v>967</v>
      </c>
      <c r="G14" s="2">
        <v>541520000</v>
      </c>
      <c r="H14" s="2">
        <v>967</v>
      </c>
      <c r="I14" s="2">
        <v>270760000</v>
      </c>
      <c r="J14" s="2">
        <f t="shared" si="0"/>
        <v>1009</v>
      </c>
      <c r="K14" s="2">
        <v>282520000</v>
      </c>
      <c r="L14" s="17">
        <f t="shared" si="2"/>
        <v>3912</v>
      </c>
    </row>
    <row r="15" spans="2:12" ht="15">
      <c r="B15" s="1">
        <f t="shared" si="1"/>
        <v>11</v>
      </c>
      <c r="C15" s="4" t="s">
        <v>12</v>
      </c>
      <c r="D15" s="2">
        <v>1426</v>
      </c>
      <c r="E15" s="2">
        <v>399280000</v>
      </c>
      <c r="F15" s="2">
        <v>1429</v>
      </c>
      <c r="G15" s="2">
        <v>800240000</v>
      </c>
      <c r="H15" s="2">
        <v>1429</v>
      </c>
      <c r="I15" s="2">
        <v>400120000</v>
      </c>
      <c r="J15" s="2">
        <f t="shared" si="0"/>
        <v>1493</v>
      </c>
      <c r="K15" s="2">
        <v>418040000</v>
      </c>
      <c r="L15" s="17">
        <f t="shared" si="2"/>
        <v>5777</v>
      </c>
    </row>
    <row r="16" spans="2:12" ht="15">
      <c r="B16" s="1">
        <f t="shared" si="1"/>
        <v>12</v>
      </c>
      <c r="C16" s="4" t="s">
        <v>13</v>
      </c>
      <c r="D16" s="2">
        <v>1078</v>
      </c>
      <c r="E16" s="2">
        <v>301840000</v>
      </c>
      <c r="F16" s="2">
        <v>1079</v>
      </c>
      <c r="G16" s="2">
        <v>604240000</v>
      </c>
      <c r="H16" s="2">
        <v>1079</v>
      </c>
      <c r="I16" s="2">
        <v>302120000</v>
      </c>
      <c r="J16" s="2">
        <f t="shared" si="0"/>
        <v>1259</v>
      </c>
      <c r="K16" s="2">
        <v>352520000</v>
      </c>
      <c r="L16" s="17">
        <f t="shared" si="2"/>
        <v>4495</v>
      </c>
    </row>
    <row r="17" spans="2:12" ht="15">
      <c r="B17" s="1">
        <f t="shared" si="1"/>
        <v>13</v>
      </c>
      <c r="C17" s="4" t="s">
        <v>14</v>
      </c>
      <c r="D17" s="2">
        <v>824</v>
      </c>
      <c r="E17" s="2">
        <v>230720000</v>
      </c>
      <c r="F17" s="2">
        <v>824</v>
      </c>
      <c r="G17" s="2">
        <v>461440000</v>
      </c>
      <c r="H17" s="2">
        <v>824</v>
      </c>
      <c r="I17" s="2">
        <v>230720000</v>
      </c>
      <c r="J17" s="2">
        <f t="shared" si="0"/>
        <v>852</v>
      </c>
      <c r="K17" s="2">
        <v>238560000</v>
      </c>
      <c r="L17" s="17">
        <f t="shared" si="2"/>
        <v>3324</v>
      </c>
    </row>
    <row r="18" spans="2:12" ht="15">
      <c r="B18" s="1">
        <f t="shared" si="1"/>
        <v>14</v>
      </c>
      <c r="C18" s="4" t="s">
        <v>15</v>
      </c>
      <c r="D18" s="2">
        <v>963</v>
      </c>
      <c r="E18" s="2">
        <v>269640000</v>
      </c>
      <c r="F18" s="2">
        <v>962</v>
      </c>
      <c r="G18" s="2">
        <v>538720000</v>
      </c>
      <c r="H18" s="2">
        <v>962</v>
      </c>
      <c r="I18" s="2">
        <v>269360000</v>
      </c>
      <c r="J18" s="2">
        <f t="shared" si="0"/>
        <v>948</v>
      </c>
      <c r="K18" s="2">
        <v>265440000</v>
      </c>
      <c r="L18" s="17">
        <f t="shared" si="2"/>
        <v>3835</v>
      </c>
    </row>
    <row r="19" spans="2:12" ht="15">
      <c r="B19" s="1">
        <f t="shared" si="1"/>
        <v>15</v>
      </c>
      <c r="C19" s="4" t="s">
        <v>16</v>
      </c>
      <c r="D19" s="2">
        <v>1083</v>
      </c>
      <c r="E19" s="2">
        <v>303240000</v>
      </c>
      <c r="F19" s="2">
        <v>1088</v>
      </c>
      <c r="G19" s="2">
        <v>609280000</v>
      </c>
      <c r="H19" s="2">
        <v>1088</v>
      </c>
      <c r="I19" s="2">
        <v>304640000</v>
      </c>
      <c r="J19" s="2">
        <f t="shared" si="0"/>
        <v>1064</v>
      </c>
      <c r="K19" s="2">
        <v>297920000</v>
      </c>
      <c r="L19" s="17">
        <f t="shared" si="2"/>
        <v>4323</v>
      </c>
    </row>
    <row r="20" spans="2:12" ht="15">
      <c r="B20" s="1">
        <f t="shared" si="1"/>
        <v>16</v>
      </c>
      <c r="C20" s="4" t="s">
        <v>17</v>
      </c>
      <c r="D20" s="2">
        <v>617</v>
      </c>
      <c r="E20" s="2">
        <v>172760000</v>
      </c>
      <c r="F20" s="2">
        <v>619</v>
      </c>
      <c r="G20" s="2">
        <v>346640000</v>
      </c>
      <c r="H20" s="2">
        <v>619</v>
      </c>
      <c r="I20" s="2">
        <v>173320000</v>
      </c>
      <c r="J20" s="2">
        <f t="shared" si="0"/>
        <v>647</v>
      </c>
      <c r="K20" s="2">
        <v>181160000</v>
      </c>
      <c r="L20" s="17">
        <f t="shared" si="2"/>
        <v>2502</v>
      </c>
    </row>
    <row r="21" spans="5:12" ht="15">
      <c r="E21" s="17">
        <f>SUM(E5:E20)</f>
        <v>5082000000</v>
      </c>
      <c r="F21" s="17"/>
      <c r="G21" s="17">
        <f>SUM(G5:G20)</f>
        <v>10167360000</v>
      </c>
      <c r="H21" s="17"/>
      <c r="I21" s="17">
        <f>SUM(I5:I20)</f>
        <v>5083680000</v>
      </c>
      <c r="J21" s="17"/>
      <c r="K21" s="17">
        <f>SUM(K5:K20)</f>
        <v>5029920000</v>
      </c>
      <c r="L21" s="17">
        <f>SUM(E21:K21)</f>
        <v>25362960000</v>
      </c>
    </row>
    <row r="22" spans="4:12" ht="15">
      <c r="D22" s="17">
        <f>SUM(D5:D20)</f>
        <v>18150</v>
      </c>
      <c r="E22" s="17"/>
      <c r="F22" s="17">
        <f>SUM(F5:F20)</f>
        <v>18156</v>
      </c>
      <c r="G22" s="17"/>
      <c r="H22" s="17">
        <f>SUM(H5:H20)</f>
        <v>18156</v>
      </c>
      <c r="I22" s="17"/>
      <c r="J22" s="17">
        <f>SUM(J5:J20)</f>
        <v>17964</v>
      </c>
      <c r="K22" s="17"/>
      <c r="L22" s="17">
        <f>SUM(D22:K22)</f>
        <v>72426</v>
      </c>
    </row>
    <row r="23" ht="15">
      <c r="L23" s="17">
        <f>(L22/4)</f>
        <v>18106.5</v>
      </c>
    </row>
  </sheetData>
  <mergeCells count="6">
    <mergeCell ref="J3:K3"/>
    <mergeCell ref="B3:B4"/>
    <mergeCell ref="C3:C4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278E6-E269-4FBD-B6E4-6F24019D3C20}">
  <dimension ref="B3:J347"/>
  <sheetViews>
    <sheetView zoomScale="88" zoomScaleNormal="88" workbookViewId="0" topLeftCell="A1">
      <selection activeCell="K15" sqref="K15"/>
    </sheetView>
  </sheetViews>
  <sheetFormatPr defaultColWidth="9.140625" defaultRowHeight="15"/>
  <cols>
    <col min="3" max="3" width="35.8515625" style="0" customWidth="1"/>
    <col min="4" max="4" width="20.8515625" style="0" customWidth="1"/>
    <col min="5" max="5" width="19.28125" style="0" customWidth="1"/>
    <col min="6" max="6" width="7.140625" style="0" customWidth="1"/>
    <col min="7" max="7" width="9.57421875" style="0" bestFit="1" customWidth="1"/>
    <col min="10" max="10" width="12.57421875" style="0" bestFit="1" customWidth="1"/>
  </cols>
  <sheetData>
    <row r="3" spans="3:8" ht="15">
      <c r="C3" t="s">
        <v>442</v>
      </c>
      <c r="D3" t="s">
        <v>441</v>
      </c>
      <c r="E3" t="s">
        <v>440</v>
      </c>
      <c r="F3" t="s">
        <v>451</v>
      </c>
      <c r="H3" t="s">
        <v>453</v>
      </c>
    </row>
    <row r="4" spans="3:7" ht="15">
      <c r="C4" s="10" t="s">
        <v>123</v>
      </c>
      <c r="D4" s="29">
        <v>36800000</v>
      </c>
      <c r="F4">
        <v>183</v>
      </c>
      <c r="G4">
        <f>F4/4</f>
        <v>45.75</v>
      </c>
    </row>
    <row r="5" spans="3:7" ht="15">
      <c r="C5" s="10" t="s">
        <v>190</v>
      </c>
      <c r="D5" s="29">
        <v>43200000</v>
      </c>
      <c r="F5">
        <v>215</v>
      </c>
      <c r="G5">
        <f aca="true" t="shared" si="0" ref="G5:G68">F5/4</f>
        <v>53.75</v>
      </c>
    </row>
    <row r="6" spans="3:7" ht="15">
      <c r="C6" s="10" t="s">
        <v>140</v>
      </c>
      <c r="D6" s="29">
        <v>47200000</v>
      </c>
      <c r="F6">
        <v>240</v>
      </c>
      <c r="G6">
        <f t="shared" si="0"/>
        <v>60</v>
      </c>
    </row>
    <row r="7" spans="3:7" ht="15">
      <c r="C7" s="10" t="s">
        <v>217</v>
      </c>
      <c r="D7" s="29">
        <v>51680000</v>
      </c>
      <c r="F7">
        <v>257</v>
      </c>
      <c r="G7">
        <f t="shared" si="0"/>
        <v>64.25</v>
      </c>
    </row>
    <row r="8" spans="3:7" ht="15">
      <c r="C8" s="10" t="s">
        <v>189</v>
      </c>
      <c r="D8" s="29">
        <v>54720000</v>
      </c>
      <c r="F8">
        <v>274</v>
      </c>
      <c r="G8">
        <f t="shared" si="0"/>
        <v>68.5</v>
      </c>
    </row>
    <row r="9" spans="3:7" ht="15">
      <c r="C9" s="10" t="s">
        <v>209</v>
      </c>
      <c r="D9" s="29">
        <v>60480000</v>
      </c>
      <c r="F9">
        <v>302</v>
      </c>
      <c r="G9">
        <f t="shared" si="0"/>
        <v>75.5</v>
      </c>
    </row>
    <row r="10" spans="3:7" ht="15">
      <c r="C10" s="10" t="s">
        <v>191</v>
      </c>
      <c r="D10" s="29">
        <v>64320000</v>
      </c>
      <c r="F10">
        <v>322</v>
      </c>
      <c r="G10">
        <f t="shared" si="0"/>
        <v>80.5</v>
      </c>
    </row>
    <row r="11" spans="3:7" ht="15">
      <c r="C11" s="10" t="s">
        <v>408</v>
      </c>
      <c r="D11" s="29">
        <v>64960000</v>
      </c>
      <c r="F11">
        <v>329</v>
      </c>
      <c r="G11">
        <f t="shared" si="0"/>
        <v>82.25</v>
      </c>
    </row>
    <row r="12" spans="3:7" ht="15">
      <c r="C12" s="10" t="s">
        <v>334</v>
      </c>
      <c r="D12" s="29">
        <v>66560000</v>
      </c>
      <c r="F12">
        <v>332</v>
      </c>
      <c r="G12">
        <f t="shared" si="0"/>
        <v>83</v>
      </c>
    </row>
    <row r="13" spans="3:7" ht="15">
      <c r="C13" s="10" t="s">
        <v>179</v>
      </c>
      <c r="D13" s="29">
        <v>66880000</v>
      </c>
      <c r="F13">
        <v>333</v>
      </c>
      <c r="G13">
        <f t="shared" si="0"/>
        <v>83.25</v>
      </c>
    </row>
    <row r="14" spans="3:7" ht="15">
      <c r="C14" s="10" t="s">
        <v>124</v>
      </c>
      <c r="D14" s="29">
        <v>68320000</v>
      </c>
      <c r="F14">
        <v>341</v>
      </c>
      <c r="G14">
        <f t="shared" si="0"/>
        <v>85.25</v>
      </c>
    </row>
    <row r="15" spans="3:7" ht="15">
      <c r="C15" s="10" t="s">
        <v>221</v>
      </c>
      <c r="D15" s="29">
        <v>69280000</v>
      </c>
      <c r="F15">
        <v>350</v>
      </c>
      <c r="G15">
        <f t="shared" si="0"/>
        <v>87.5</v>
      </c>
    </row>
    <row r="16" spans="3:7" ht="15">
      <c r="C16" s="10" t="s">
        <v>85</v>
      </c>
      <c r="D16" s="29">
        <v>69760000</v>
      </c>
      <c r="F16">
        <v>350</v>
      </c>
      <c r="G16">
        <f t="shared" si="0"/>
        <v>87.5</v>
      </c>
    </row>
    <row r="17" spans="3:7" ht="15">
      <c r="C17" s="10" t="s">
        <v>196</v>
      </c>
      <c r="D17" s="29">
        <v>74080000</v>
      </c>
      <c r="F17">
        <v>371</v>
      </c>
      <c r="G17">
        <f t="shared" si="0"/>
        <v>92.75</v>
      </c>
    </row>
    <row r="18" spans="3:7" ht="15">
      <c r="C18" s="10" t="s">
        <v>78</v>
      </c>
      <c r="D18" s="29">
        <v>75040000</v>
      </c>
      <c r="F18">
        <v>377</v>
      </c>
      <c r="G18">
        <f t="shared" si="0"/>
        <v>94.25</v>
      </c>
    </row>
    <row r="19" spans="3:7" ht="15">
      <c r="C19" s="10" t="s">
        <v>225</v>
      </c>
      <c r="D19" s="29">
        <v>75200000</v>
      </c>
      <c r="F19">
        <v>376</v>
      </c>
      <c r="G19">
        <f t="shared" si="0"/>
        <v>94</v>
      </c>
    </row>
    <row r="20" spans="3:7" ht="15">
      <c r="C20" s="10" t="s">
        <v>364</v>
      </c>
      <c r="D20" s="29">
        <v>75360000</v>
      </c>
      <c r="F20">
        <v>379</v>
      </c>
      <c r="G20">
        <f t="shared" si="0"/>
        <v>94.75</v>
      </c>
    </row>
    <row r="21" spans="3:7" ht="15">
      <c r="C21" s="10" t="s">
        <v>128</v>
      </c>
      <c r="D21" s="29">
        <v>75680000</v>
      </c>
      <c r="F21">
        <v>381</v>
      </c>
      <c r="G21">
        <f t="shared" si="0"/>
        <v>95.25</v>
      </c>
    </row>
    <row r="22" spans="3:7" ht="15">
      <c r="C22" s="10" t="s">
        <v>187</v>
      </c>
      <c r="D22" s="29">
        <v>76480000</v>
      </c>
      <c r="F22">
        <v>384</v>
      </c>
      <c r="G22">
        <f t="shared" si="0"/>
        <v>96</v>
      </c>
    </row>
    <row r="23" spans="3:7" ht="15">
      <c r="C23" s="10" t="s">
        <v>250</v>
      </c>
      <c r="D23" s="29">
        <v>78720000</v>
      </c>
      <c r="F23">
        <v>396</v>
      </c>
      <c r="G23">
        <f t="shared" si="0"/>
        <v>99</v>
      </c>
    </row>
    <row r="24" spans="3:7" ht="15">
      <c r="C24" s="10" t="s">
        <v>181</v>
      </c>
      <c r="D24" s="29">
        <v>83200000</v>
      </c>
      <c r="F24">
        <v>416</v>
      </c>
      <c r="G24">
        <f t="shared" si="0"/>
        <v>104</v>
      </c>
    </row>
    <row r="25" spans="3:7" ht="15">
      <c r="C25" s="10" t="s">
        <v>328</v>
      </c>
      <c r="D25" s="29">
        <v>83200000</v>
      </c>
      <c r="F25">
        <v>415</v>
      </c>
      <c r="G25">
        <f t="shared" si="0"/>
        <v>103.75</v>
      </c>
    </row>
    <row r="26" spans="3:7" ht="15">
      <c r="C26" s="10" t="s">
        <v>244</v>
      </c>
      <c r="D26" s="29">
        <v>83520000</v>
      </c>
      <c r="F26">
        <v>418</v>
      </c>
      <c r="G26">
        <f t="shared" si="0"/>
        <v>104.5</v>
      </c>
    </row>
    <row r="27" spans="3:7" ht="15">
      <c r="C27" s="10" t="s">
        <v>81</v>
      </c>
      <c r="D27" s="29">
        <v>85120000</v>
      </c>
      <c r="F27">
        <v>429</v>
      </c>
      <c r="G27">
        <f t="shared" si="0"/>
        <v>107.25</v>
      </c>
    </row>
    <row r="28" spans="3:7" ht="15">
      <c r="C28" s="10" t="s">
        <v>345</v>
      </c>
      <c r="D28" s="29">
        <v>85440000</v>
      </c>
      <c r="F28">
        <v>426</v>
      </c>
      <c r="G28">
        <f t="shared" si="0"/>
        <v>106.5</v>
      </c>
    </row>
    <row r="29" spans="3:7" ht="15">
      <c r="C29" s="10" t="s">
        <v>409</v>
      </c>
      <c r="D29" s="29">
        <v>85920000</v>
      </c>
      <c r="F29">
        <v>429</v>
      </c>
      <c r="G29">
        <f t="shared" si="0"/>
        <v>107.25</v>
      </c>
    </row>
    <row r="30" spans="3:7" ht="15">
      <c r="C30" s="10" t="s">
        <v>360</v>
      </c>
      <c r="D30" s="29">
        <v>87840000</v>
      </c>
      <c r="F30">
        <v>441</v>
      </c>
      <c r="G30">
        <f t="shared" si="0"/>
        <v>110.25</v>
      </c>
    </row>
    <row r="31" spans="3:7" ht="15">
      <c r="C31" s="10" t="s">
        <v>405</v>
      </c>
      <c r="D31" s="29">
        <v>88320000</v>
      </c>
      <c r="F31">
        <v>440</v>
      </c>
      <c r="G31">
        <f t="shared" si="0"/>
        <v>110</v>
      </c>
    </row>
    <row r="32" spans="3:7" ht="15">
      <c r="C32" s="10" t="s">
        <v>310</v>
      </c>
      <c r="D32" s="29">
        <v>88800000</v>
      </c>
      <c r="F32">
        <v>444</v>
      </c>
      <c r="G32">
        <f t="shared" si="0"/>
        <v>111</v>
      </c>
    </row>
    <row r="33" spans="3:7" ht="15">
      <c r="C33" s="10" t="s">
        <v>130</v>
      </c>
      <c r="D33" s="29">
        <v>90720000</v>
      </c>
      <c r="F33">
        <v>455</v>
      </c>
      <c r="G33">
        <f t="shared" si="0"/>
        <v>113.75</v>
      </c>
    </row>
    <row r="34" spans="3:7" ht="15">
      <c r="C34" s="10" t="s">
        <v>204</v>
      </c>
      <c r="D34" s="29">
        <v>91360000</v>
      </c>
      <c r="F34">
        <v>455</v>
      </c>
      <c r="G34">
        <f t="shared" si="0"/>
        <v>113.75</v>
      </c>
    </row>
    <row r="35" spans="3:7" ht="15">
      <c r="C35" s="10" t="s">
        <v>344</v>
      </c>
      <c r="D35" s="29">
        <v>91680000</v>
      </c>
      <c r="F35">
        <v>459</v>
      </c>
      <c r="G35">
        <f t="shared" si="0"/>
        <v>114.75</v>
      </c>
    </row>
    <row r="36" spans="3:7" ht="15">
      <c r="C36" s="10" t="s">
        <v>200</v>
      </c>
      <c r="D36" s="29">
        <v>92640000</v>
      </c>
      <c r="F36">
        <v>463</v>
      </c>
      <c r="G36">
        <f t="shared" si="0"/>
        <v>115.75</v>
      </c>
    </row>
    <row r="37" spans="3:7" ht="15">
      <c r="C37" s="10" t="s">
        <v>192</v>
      </c>
      <c r="D37" s="29">
        <v>92960000</v>
      </c>
      <c r="F37">
        <v>467</v>
      </c>
      <c r="G37">
        <f t="shared" si="0"/>
        <v>116.75</v>
      </c>
    </row>
    <row r="38" spans="3:7" ht="15">
      <c r="C38" s="10" t="s">
        <v>230</v>
      </c>
      <c r="D38" s="29">
        <v>94080000</v>
      </c>
      <c r="F38">
        <v>474</v>
      </c>
      <c r="G38">
        <f t="shared" si="0"/>
        <v>118.5</v>
      </c>
    </row>
    <row r="39" spans="3:7" ht="15">
      <c r="C39" s="10" t="s">
        <v>260</v>
      </c>
      <c r="D39" s="29">
        <v>94720000</v>
      </c>
      <c r="F39">
        <v>478</v>
      </c>
      <c r="G39">
        <f t="shared" si="0"/>
        <v>119.5</v>
      </c>
    </row>
    <row r="40" spans="3:7" ht="15">
      <c r="C40" s="10" t="s">
        <v>407</v>
      </c>
      <c r="D40" s="29">
        <v>95520000</v>
      </c>
      <c r="F40">
        <v>476</v>
      </c>
      <c r="G40">
        <f t="shared" si="0"/>
        <v>119</v>
      </c>
    </row>
    <row r="41" spans="3:7" ht="15">
      <c r="C41" s="10" t="s">
        <v>98</v>
      </c>
      <c r="D41" s="29">
        <v>96480000</v>
      </c>
      <c r="F41">
        <v>484</v>
      </c>
      <c r="G41">
        <f t="shared" si="0"/>
        <v>121</v>
      </c>
    </row>
    <row r="42" spans="3:7" ht="15">
      <c r="C42" s="10" t="s">
        <v>188</v>
      </c>
      <c r="D42" s="29">
        <v>97920000</v>
      </c>
      <c r="F42">
        <v>491</v>
      </c>
      <c r="G42">
        <f t="shared" si="0"/>
        <v>122.75</v>
      </c>
    </row>
    <row r="43" spans="3:7" ht="15">
      <c r="C43" s="10" t="s">
        <v>195</v>
      </c>
      <c r="D43" s="29">
        <v>98560000</v>
      </c>
      <c r="F43">
        <v>494</v>
      </c>
      <c r="G43">
        <f t="shared" si="0"/>
        <v>123.5</v>
      </c>
    </row>
    <row r="44" spans="3:7" ht="15">
      <c r="C44" s="10" t="s">
        <v>144</v>
      </c>
      <c r="D44" s="29">
        <v>98880000</v>
      </c>
      <c r="F44">
        <v>495</v>
      </c>
      <c r="G44">
        <f t="shared" si="0"/>
        <v>123.75</v>
      </c>
    </row>
    <row r="45" spans="3:7" ht="15">
      <c r="C45" s="10" t="s">
        <v>414</v>
      </c>
      <c r="D45" s="29">
        <v>105120000</v>
      </c>
      <c r="F45">
        <v>526</v>
      </c>
      <c r="G45">
        <f t="shared" si="0"/>
        <v>131.5</v>
      </c>
    </row>
    <row r="46" spans="3:7" ht="15">
      <c r="C46" s="10" t="s">
        <v>186</v>
      </c>
      <c r="D46" s="29">
        <v>106400000</v>
      </c>
      <c r="F46">
        <v>535</v>
      </c>
      <c r="G46">
        <f t="shared" si="0"/>
        <v>133.75</v>
      </c>
    </row>
    <row r="47" spans="3:7" ht="15">
      <c r="C47" s="10" t="s">
        <v>340</v>
      </c>
      <c r="D47" s="29">
        <v>109440000</v>
      </c>
      <c r="F47">
        <v>547</v>
      </c>
      <c r="G47">
        <f t="shared" si="0"/>
        <v>136.75</v>
      </c>
    </row>
    <row r="48" spans="3:7" ht="15">
      <c r="C48" s="10" t="s">
        <v>161</v>
      </c>
      <c r="D48" s="29">
        <v>110080000</v>
      </c>
      <c r="F48">
        <v>552</v>
      </c>
      <c r="G48">
        <f t="shared" si="0"/>
        <v>138</v>
      </c>
    </row>
    <row r="49" spans="3:7" ht="15">
      <c r="C49" s="10" t="s">
        <v>201</v>
      </c>
      <c r="D49" s="29">
        <v>110080000</v>
      </c>
      <c r="F49">
        <v>551</v>
      </c>
      <c r="G49">
        <f t="shared" si="0"/>
        <v>137.75</v>
      </c>
    </row>
    <row r="50" spans="3:7" ht="15">
      <c r="C50" s="10" t="s">
        <v>185</v>
      </c>
      <c r="D50" s="29">
        <v>111680000</v>
      </c>
      <c r="F50">
        <v>560</v>
      </c>
      <c r="G50">
        <f t="shared" si="0"/>
        <v>140</v>
      </c>
    </row>
    <row r="51" spans="3:7" ht="15">
      <c r="C51" s="10" t="s">
        <v>203</v>
      </c>
      <c r="D51" s="29">
        <v>111840000</v>
      </c>
      <c r="F51">
        <v>560</v>
      </c>
      <c r="G51">
        <f t="shared" si="0"/>
        <v>140</v>
      </c>
    </row>
    <row r="52" spans="3:7" ht="15">
      <c r="C52" s="10" t="s">
        <v>343</v>
      </c>
      <c r="D52" s="29">
        <v>112480000</v>
      </c>
      <c r="F52">
        <v>562</v>
      </c>
      <c r="G52">
        <f t="shared" si="0"/>
        <v>140.5</v>
      </c>
    </row>
    <row r="53" spans="3:7" ht="15">
      <c r="C53" s="10" t="s">
        <v>347</v>
      </c>
      <c r="D53" s="29">
        <v>113120000</v>
      </c>
      <c r="F53">
        <v>566</v>
      </c>
      <c r="G53">
        <f t="shared" si="0"/>
        <v>141.5</v>
      </c>
    </row>
    <row r="54" spans="3:7" ht="15">
      <c r="C54" s="10" t="s">
        <v>80</v>
      </c>
      <c r="D54" s="29">
        <v>113920000</v>
      </c>
      <c r="F54">
        <v>569</v>
      </c>
      <c r="G54">
        <f t="shared" si="0"/>
        <v>142.25</v>
      </c>
    </row>
    <row r="55" spans="3:7" ht="15">
      <c r="C55" s="10" t="s">
        <v>222</v>
      </c>
      <c r="D55" s="29">
        <v>113920000</v>
      </c>
      <c r="F55">
        <v>571</v>
      </c>
      <c r="G55">
        <f t="shared" si="0"/>
        <v>142.75</v>
      </c>
    </row>
    <row r="56" spans="3:7" ht="15">
      <c r="C56" s="10" t="s">
        <v>361</v>
      </c>
      <c r="D56" s="29">
        <v>114560000</v>
      </c>
      <c r="F56">
        <v>571</v>
      </c>
      <c r="G56">
        <f t="shared" si="0"/>
        <v>142.75</v>
      </c>
    </row>
    <row r="57" spans="3:7" ht="15">
      <c r="C57" s="10" t="s">
        <v>392</v>
      </c>
      <c r="D57" s="29">
        <v>115520000</v>
      </c>
      <c r="F57">
        <v>579</v>
      </c>
      <c r="G57">
        <f t="shared" si="0"/>
        <v>144.75</v>
      </c>
    </row>
    <row r="58" spans="3:7" ht="15">
      <c r="C58" s="10" t="s">
        <v>220</v>
      </c>
      <c r="D58" s="29">
        <v>115680000</v>
      </c>
      <c r="F58">
        <v>580</v>
      </c>
      <c r="G58">
        <f t="shared" si="0"/>
        <v>145</v>
      </c>
    </row>
    <row r="59" spans="3:7" ht="15">
      <c r="C59" s="10" t="s">
        <v>121</v>
      </c>
      <c r="D59" s="29">
        <v>116160000</v>
      </c>
      <c r="F59">
        <v>580</v>
      </c>
      <c r="G59">
        <f t="shared" si="0"/>
        <v>145</v>
      </c>
    </row>
    <row r="60" spans="3:7" ht="15">
      <c r="C60" s="10" t="s">
        <v>180</v>
      </c>
      <c r="D60" s="29">
        <v>117280000</v>
      </c>
      <c r="F60">
        <v>586</v>
      </c>
      <c r="G60">
        <f t="shared" si="0"/>
        <v>146.5</v>
      </c>
    </row>
    <row r="61" spans="3:7" ht="15">
      <c r="C61" s="10" t="s">
        <v>198</v>
      </c>
      <c r="D61" s="29">
        <v>119200000</v>
      </c>
      <c r="F61">
        <v>596</v>
      </c>
      <c r="G61">
        <f t="shared" si="0"/>
        <v>149</v>
      </c>
    </row>
    <row r="62" spans="3:7" ht="15">
      <c r="C62" s="10" t="s">
        <v>116</v>
      </c>
      <c r="D62" s="29">
        <v>119360000</v>
      </c>
      <c r="F62">
        <v>600</v>
      </c>
      <c r="G62">
        <f t="shared" si="0"/>
        <v>150</v>
      </c>
    </row>
    <row r="63" spans="3:7" ht="15">
      <c r="C63" s="10" t="s">
        <v>150</v>
      </c>
      <c r="D63" s="29">
        <v>119520000</v>
      </c>
      <c r="F63">
        <v>598</v>
      </c>
      <c r="G63">
        <f t="shared" si="0"/>
        <v>149.5</v>
      </c>
    </row>
    <row r="64" spans="3:7" ht="15">
      <c r="C64" s="10" t="s">
        <v>413</v>
      </c>
      <c r="D64" s="29">
        <v>119840000</v>
      </c>
      <c r="F64">
        <v>599</v>
      </c>
      <c r="G64">
        <f t="shared" si="0"/>
        <v>149.75</v>
      </c>
    </row>
    <row r="65" spans="3:7" ht="15">
      <c r="C65" s="10" t="s">
        <v>194</v>
      </c>
      <c r="D65" s="29">
        <v>120480000</v>
      </c>
      <c r="F65">
        <v>603</v>
      </c>
      <c r="G65">
        <f t="shared" si="0"/>
        <v>150.75</v>
      </c>
    </row>
    <row r="66" spans="3:7" ht="15">
      <c r="C66" s="10" t="s">
        <v>109</v>
      </c>
      <c r="D66" s="29">
        <v>121120000</v>
      </c>
      <c r="F66">
        <v>604</v>
      </c>
      <c r="G66">
        <f t="shared" si="0"/>
        <v>151</v>
      </c>
    </row>
    <row r="67" spans="3:7" ht="15">
      <c r="C67" s="10" t="s">
        <v>111</v>
      </c>
      <c r="D67" s="29">
        <v>122080000</v>
      </c>
      <c r="F67">
        <v>613</v>
      </c>
      <c r="G67">
        <f t="shared" si="0"/>
        <v>153.25</v>
      </c>
    </row>
    <row r="68" spans="3:7" ht="15">
      <c r="C68" s="10" t="s">
        <v>307</v>
      </c>
      <c r="D68" s="29">
        <v>122080000</v>
      </c>
      <c r="F68">
        <v>608</v>
      </c>
      <c r="G68">
        <f t="shared" si="0"/>
        <v>152</v>
      </c>
    </row>
    <row r="69" spans="3:10" ht="15">
      <c r="C69" s="10" t="s">
        <v>118</v>
      </c>
      <c r="D69" s="29">
        <v>122400000</v>
      </c>
      <c r="E69" s="30">
        <f>SUM(D4:D69)</f>
        <v>6084960000</v>
      </c>
      <c r="F69">
        <v>611</v>
      </c>
      <c r="G69">
        <f aca="true" t="shared" si="1" ref="G69:G132">F69/4</f>
        <v>152.75</v>
      </c>
      <c r="H69">
        <f>SUM(G4:G69)</f>
        <v>7617</v>
      </c>
      <c r="J69" s="30">
        <f>E69/66</f>
        <v>92196363.63636364</v>
      </c>
    </row>
    <row r="70" spans="3:7" ht="15">
      <c r="C70" s="10" t="s">
        <v>182</v>
      </c>
      <c r="D70" s="29">
        <v>123520000</v>
      </c>
      <c r="F70">
        <v>617</v>
      </c>
      <c r="G70">
        <f t="shared" si="1"/>
        <v>154.25</v>
      </c>
    </row>
    <row r="71" spans="3:7" ht="15">
      <c r="C71" s="10" t="s">
        <v>105</v>
      </c>
      <c r="D71" s="29">
        <v>128000000</v>
      </c>
      <c r="F71">
        <v>639</v>
      </c>
      <c r="G71">
        <f t="shared" si="1"/>
        <v>159.75</v>
      </c>
    </row>
    <row r="72" spans="3:7" ht="15">
      <c r="C72" s="10" t="s">
        <v>103</v>
      </c>
      <c r="D72" s="29">
        <v>128160000</v>
      </c>
      <c r="F72">
        <v>638</v>
      </c>
      <c r="G72">
        <f t="shared" si="1"/>
        <v>159.5</v>
      </c>
    </row>
    <row r="73" spans="3:7" ht="15">
      <c r="C73" s="10" t="s">
        <v>286</v>
      </c>
      <c r="D73" s="29">
        <v>128320000</v>
      </c>
      <c r="F73">
        <v>641</v>
      </c>
      <c r="G73">
        <f t="shared" si="1"/>
        <v>160.25</v>
      </c>
    </row>
    <row r="74" spans="3:7" ht="15">
      <c r="C74" s="10" t="s">
        <v>214</v>
      </c>
      <c r="D74" s="29">
        <v>130400000</v>
      </c>
      <c r="F74">
        <v>653</v>
      </c>
      <c r="G74">
        <f t="shared" si="1"/>
        <v>163.25</v>
      </c>
    </row>
    <row r="75" spans="3:7" ht="15">
      <c r="C75" s="10" t="s">
        <v>391</v>
      </c>
      <c r="D75" s="29">
        <v>132320000</v>
      </c>
      <c r="F75">
        <v>662</v>
      </c>
      <c r="G75">
        <f t="shared" si="1"/>
        <v>165.5</v>
      </c>
    </row>
    <row r="76" spans="3:7" ht="15">
      <c r="C76" s="10" t="s">
        <v>206</v>
      </c>
      <c r="D76" s="29">
        <v>132800000</v>
      </c>
      <c r="F76">
        <v>664</v>
      </c>
      <c r="G76">
        <f t="shared" si="1"/>
        <v>166</v>
      </c>
    </row>
    <row r="77" spans="3:7" ht="15">
      <c r="C77" s="10" t="s">
        <v>208</v>
      </c>
      <c r="D77" s="29">
        <v>132800000</v>
      </c>
      <c r="F77">
        <v>662</v>
      </c>
      <c r="G77">
        <f t="shared" si="1"/>
        <v>165.5</v>
      </c>
    </row>
    <row r="78" spans="3:7" ht="15">
      <c r="C78" s="10" t="s">
        <v>110</v>
      </c>
      <c r="D78" s="29">
        <v>133600000</v>
      </c>
      <c r="F78">
        <v>665</v>
      </c>
      <c r="G78">
        <f t="shared" si="1"/>
        <v>166.25</v>
      </c>
    </row>
    <row r="79" spans="3:7" ht="15">
      <c r="C79" s="10" t="s">
        <v>309</v>
      </c>
      <c r="D79" s="29">
        <v>134240000</v>
      </c>
      <c r="F79">
        <v>671</v>
      </c>
      <c r="G79">
        <f t="shared" si="1"/>
        <v>167.75</v>
      </c>
    </row>
    <row r="80" spans="3:7" ht="15">
      <c r="C80" s="10" t="s">
        <v>79</v>
      </c>
      <c r="D80" s="29">
        <v>134880000</v>
      </c>
      <c r="F80">
        <v>675</v>
      </c>
      <c r="G80">
        <f t="shared" si="1"/>
        <v>168.75</v>
      </c>
    </row>
    <row r="81" spans="3:7" ht="15">
      <c r="C81" s="10" t="s">
        <v>212</v>
      </c>
      <c r="D81" s="29">
        <v>135360000</v>
      </c>
      <c r="F81">
        <v>676</v>
      </c>
      <c r="G81">
        <f t="shared" si="1"/>
        <v>169</v>
      </c>
    </row>
    <row r="82" spans="3:7" ht="15">
      <c r="C82" s="10" t="s">
        <v>327</v>
      </c>
      <c r="D82" s="29">
        <v>135360000</v>
      </c>
      <c r="F82">
        <v>674</v>
      </c>
      <c r="G82">
        <f t="shared" si="1"/>
        <v>168.5</v>
      </c>
    </row>
    <row r="83" spans="3:7" ht="15">
      <c r="C83" s="10" t="s">
        <v>223</v>
      </c>
      <c r="D83" s="29">
        <v>137760000</v>
      </c>
      <c r="F83">
        <v>687</v>
      </c>
      <c r="G83">
        <f t="shared" si="1"/>
        <v>171.75</v>
      </c>
    </row>
    <row r="84" spans="3:7" ht="15">
      <c r="C84" s="10" t="s">
        <v>168</v>
      </c>
      <c r="D84" s="29">
        <v>138720000</v>
      </c>
      <c r="F84">
        <v>690</v>
      </c>
      <c r="G84">
        <f t="shared" si="1"/>
        <v>172.5</v>
      </c>
    </row>
    <row r="85" spans="3:7" ht="15">
      <c r="C85" s="10" t="s">
        <v>236</v>
      </c>
      <c r="D85" s="29">
        <v>139200000</v>
      </c>
      <c r="F85">
        <v>694</v>
      </c>
      <c r="G85">
        <f t="shared" si="1"/>
        <v>173.5</v>
      </c>
    </row>
    <row r="86" spans="3:7" ht="15">
      <c r="C86" s="10" t="s">
        <v>101</v>
      </c>
      <c r="D86" s="29">
        <v>139520000</v>
      </c>
      <c r="F86">
        <v>695</v>
      </c>
      <c r="G86">
        <f t="shared" si="1"/>
        <v>173.75</v>
      </c>
    </row>
    <row r="87" spans="3:7" ht="15">
      <c r="C87" s="10" t="s">
        <v>184</v>
      </c>
      <c r="D87" s="29">
        <v>140480000</v>
      </c>
      <c r="F87">
        <v>701</v>
      </c>
      <c r="G87">
        <f t="shared" si="1"/>
        <v>175.25</v>
      </c>
    </row>
    <row r="88" spans="3:7" ht="15">
      <c r="C88" s="10" t="s">
        <v>300</v>
      </c>
      <c r="D88" s="29">
        <v>141440000</v>
      </c>
      <c r="F88">
        <v>706</v>
      </c>
      <c r="G88">
        <f t="shared" si="1"/>
        <v>176.5</v>
      </c>
    </row>
    <row r="89" spans="3:7" ht="15">
      <c r="C89" s="10" t="s">
        <v>199</v>
      </c>
      <c r="D89" s="29">
        <v>142400000</v>
      </c>
      <c r="F89">
        <v>711</v>
      </c>
      <c r="G89">
        <f t="shared" si="1"/>
        <v>177.75</v>
      </c>
    </row>
    <row r="90" spans="3:7" ht="15">
      <c r="C90" s="10" t="s">
        <v>107</v>
      </c>
      <c r="D90" s="29">
        <v>143040000</v>
      </c>
      <c r="F90">
        <v>713</v>
      </c>
      <c r="G90">
        <f t="shared" si="1"/>
        <v>178.25</v>
      </c>
    </row>
    <row r="91" spans="3:7" ht="15">
      <c r="C91" s="10" t="s">
        <v>259</v>
      </c>
      <c r="D91" s="29">
        <v>143040000</v>
      </c>
      <c r="F91">
        <v>718</v>
      </c>
      <c r="G91">
        <f t="shared" si="1"/>
        <v>179.5</v>
      </c>
    </row>
    <row r="92" spans="3:7" ht="15">
      <c r="C92" s="10" t="s">
        <v>232</v>
      </c>
      <c r="D92" s="29">
        <v>143680000</v>
      </c>
      <c r="F92">
        <v>718</v>
      </c>
      <c r="G92">
        <f t="shared" si="1"/>
        <v>179.5</v>
      </c>
    </row>
    <row r="93" spans="3:7" ht="15">
      <c r="C93" s="10" t="s">
        <v>395</v>
      </c>
      <c r="D93" s="29">
        <v>144000000</v>
      </c>
      <c r="F93">
        <v>719</v>
      </c>
      <c r="G93">
        <f t="shared" si="1"/>
        <v>179.75</v>
      </c>
    </row>
    <row r="94" spans="3:7" ht="15">
      <c r="C94" s="10" t="s">
        <v>239</v>
      </c>
      <c r="D94" s="29">
        <v>144960000</v>
      </c>
      <c r="F94">
        <v>729</v>
      </c>
      <c r="G94">
        <f t="shared" si="1"/>
        <v>182.25</v>
      </c>
    </row>
    <row r="95" spans="3:7" ht="15">
      <c r="C95" s="10" t="s">
        <v>227</v>
      </c>
      <c r="D95" s="29">
        <v>145440000</v>
      </c>
      <c r="F95">
        <v>727</v>
      </c>
      <c r="G95">
        <f t="shared" si="1"/>
        <v>181.75</v>
      </c>
    </row>
    <row r="96" spans="3:7" ht="15">
      <c r="C96" s="10" t="s">
        <v>89</v>
      </c>
      <c r="D96" s="29">
        <v>145760000</v>
      </c>
      <c r="F96">
        <v>729</v>
      </c>
      <c r="G96">
        <f t="shared" si="1"/>
        <v>182.25</v>
      </c>
    </row>
    <row r="97" spans="3:7" ht="15">
      <c r="C97" s="10" t="s">
        <v>375</v>
      </c>
      <c r="D97" s="29">
        <v>146720000</v>
      </c>
      <c r="F97">
        <v>734</v>
      </c>
      <c r="G97">
        <f t="shared" si="1"/>
        <v>183.5</v>
      </c>
    </row>
    <row r="98" spans="3:7" ht="15">
      <c r="C98" s="10" t="s">
        <v>86</v>
      </c>
      <c r="D98" s="29">
        <v>146880000</v>
      </c>
      <c r="F98">
        <v>732</v>
      </c>
      <c r="G98">
        <f t="shared" si="1"/>
        <v>183</v>
      </c>
    </row>
    <row r="99" spans="3:7" ht="15">
      <c r="C99" s="10" t="s">
        <v>294</v>
      </c>
      <c r="D99" s="29">
        <v>148160000</v>
      </c>
      <c r="F99">
        <v>742</v>
      </c>
      <c r="G99">
        <f t="shared" si="1"/>
        <v>185.5</v>
      </c>
    </row>
    <row r="100" spans="3:7" ht="15">
      <c r="C100" s="10" t="s">
        <v>197</v>
      </c>
      <c r="D100" s="29">
        <v>148800000</v>
      </c>
      <c r="F100">
        <v>743</v>
      </c>
      <c r="G100">
        <f t="shared" si="1"/>
        <v>185.75</v>
      </c>
    </row>
    <row r="101" spans="3:7" ht="15">
      <c r="C101" s="10" t="s">
        <v>291</v>
      </c>
      <c r="D101" s="29">
        <v>148960000</v>
      </c>
      <c r="F101">
        <v>743</v>
      </c>
      <c r="G101">
        <f t="shared" si="1"/>
        <v>185.75</v>
      </c>
    </row>
    <row r="102" spans="3:7" ht="15">
      <c r="C102" s="10" t="s">
        <v>313</v>
      </c>
      <c r="D102" s="29">
        <v>149600000</v>
      </c>
      <c r="F102">
        <v>747</v>
      </c>
      <c r="G102">
        <f t="shared" si="1"/>
        <v>186.75</v>
      </c>
    </row>
    <row r="103" spans="3:7" ht="15">
      <c r="C103" s="10" t="s">
        <v>114</v>
      </c>
      <c r="D103" s="29">
        <v>150400000</v>
      </c>
      <c r="F103">
        <v>750</v>
      </c>
      <c r="G103">
        <f t="shared" si="1"/>
        <v>187.5</v>
      </c>
    </row>
    <row r="104" spans="3:7" ht="15">
      <c r="C104" s="10" t="s">
        <v>411</v>
      </c>
      <c r="D104" s="29">
        <v>150720000</v>
      </c>
      <c r="F104">
        <v>754</v>
      </c>
      <c r="G104">
        <f t="shared" si="1"/>
        <v>188.5</v>
      </c>
    </row>
    <row r="105" spans="3:7" ht="15">
      <c r="C105" s="10" t="s">
        <v>319</v>
      </c>
      <c r="D105" s="29">
        <v>150880000</v>
      </c>
      <c r="F105">
        <v>750</v>
      </c>
      <c r="G105">
        <f t="shared" si="1"/>
        <v>187.5</v>
      </c>
    </row>
    <row r="106" spans="3:7" ht="15">
      <c r="C106" s="10" t="s">
        <v>330</v>
      </c>
      <c r="D106" s="29">
        <v>152320000</v>
      </c>
      <c r="F106">
        <v>762</v>
      </c>
      <c r="G106">
        <f t="shared" si="1"/>
        <v>190.5</v>
      </c>
    </row>
    <row r="107" spans="3:7" ht="15">
      <c r="C107" s="10" t="s">
        <v>415</v>
      </c>
      <c r="D107" s="29">
        <v>153440000</v>
      </c>
      <c r="F107">
        <v>765</v>
      </c>
      <c r="G107">
        <f t="shared" si="1"/>
        <v>191.25</v>
      </c>
    </row>
    <row r="108" spans="3:7" ht="15">
      <c r="C108" s="10" t="s">
        <v>378</v>
      </c>
      <c r="D108" s="29">
        <v>153920000</v>
      </c>
      <c r="F108">
        <v>767</v>
      </c>
      <c r="G108">
        <f t="shared" si="1"/>
        <v>191.75</v>
      </c>
    </row>
    <row r="109" spans="3:7" ht="15">
      <c r="C109" s="10" t="s">
        <v>248</v>
      </c>
      <c r="D109" s="29">
        <v>154720000</v>
      </c>
      <c r="F109">
        <v>775</v>
      </c>
      <c r="G109">
        <f t="shared" si="1"/>
        <v>193.75</v>
      </c>
    </row>
    <row r="110" spans="3:7" ht="15">
      <c r="C110" s="10" t="s">
        <v>406</v>
      </c>
      <c r="D110" s="29">
        <v>155200000</v>
      </c>
      <c r="F110">
        <v>775</v>
      </c>
      <c r="G110">
        <f t="shared" si="1"/>
        <v>193.75</v>
      </c>
    </row>
    <row r="111" spans="3:7" ht="15">
      <c r="C111" s="10" t="s">
        <v>282</v>
      </c>
      <c r="D111" s="29">
        <v>155680000</v>
      </c>
      <c r="F111">
        <v>776</v>
      </c>
      <c r="G111">
        <f t="shared" si="1"/>
        <v>194</v>
      </c>
    </row>
    <row r="112" spans="3:7" ht="15">
      <c r="C112" s="10" t="s">
        <v>403</v>
      </c>
      <c r="D112" s="29">
        <v>160000000</v>
      </c>
      <c r="F112">
        <v>802</v>
      </c>
      <c r="G112">
        <f t="shared" si="1"/>
        <v>200.5</v>
      </c>
    </row>
    <row r="113" spans="3:7" ht="15">
      <c r="C113" s="10" t="s">
        <v>218</v>
      </c>
      <c r="D113" s="29">
        <v>160640000</v>
      </c>
      <c r="F113">
        <v>799</v>
      </c>
      <c r="G113">
        <f t="shared" si="1"/>
        <v>199.75</v>
      </c>
    </row>
    <row r="114" spans="3:7" ht="15">
      <c r="C114" s="10" t="s">
        <v>311</v>
      </c>
      <c r="D114" s="29">
        <v>160640000</v>
      </c>
      <c r="F114">
        <v>801</v>
      </c>
      <c r="G114">
        <f t="shared" si="1"/>
        <v>200.25</v>
      </c>
    </row>
    <row r="115" spans="3:7" ht="15">
      <c r="C115" s="10" t="s">
        <v>135</v>
      </c>
      <c r="D115" s="29">
        <v>162720000</v>
      </c>
      <c r="F115">
        <v>815</v>
      </c>
      <c r="G115">
        <f t="shared" si="1"/>
        <v>203.75</v>
      </c>
    </row>
    <row r="116" spans="3:7" ht="15">
      <c r="C116" s="10" t="s">
        <v>371</v>
      </c>
      <c r="D116" s="29">
        <v>163680000</v>
      </c>
      <c r="F116">
        <v>817</v>
      </c>
      <c r="G116">
        <f t="shared" si="1"/>
        <v>204.25</v>
      </c>
    </row>
    <row r="117" spans="3:7" ht="15">
      <c r="C117" s="10" t="s">
        <v>143</v>
      </c>
      <c r="D117" s="29">
        <v>163840000</v>
      </c>
      <c r="F117">
        <v>819</v>
      </c>
      <c r="G117">
        <f t="shared" si="1"/>
        <v>204.75</v>
      </c>
    </row>
    <row r="118" spans="3:7" ht="15">
      <c r="C118" s="10" t="s">
        <v>216</v>
      </c>
      <c r="D118" s="29">
        <v>165280000</v>
      </c>
      <c r="F118">
        <v>826</v>
      </c>
      <c r="G118">
        <f t="shared" si="1"/>
        <v>206.5</v>
      </c>
    </row>
    <row r="119" spans="3:7" ht="15">
      <c r="C119" s="10" t="s">
        <v>337</v>
      </c>
      <c r="D119" s="29">
        <v>165600000</v>
      </c>
      <c r="F119">
        <v>827</v>
      </c>
      <c r="G119">
        <f t="shared" si="1"/>
        <v>206.75</v>
      </c>
    </row>
    <row r="120" spans="3:7" ht="15">
      <c r="C120" s="10" t="s">
        <v>138</v>
      </c>
      <c r="D120" s="29">
        <v>165760000</v>
      </c>
      <c r="F120">
        <v>827</v>
      </c>
      <c r="G120">
        <f t="shared" si="1"/>
        <v>206.75</v>
      </c>
    </row>
    <row r="121" spans="3:7" ht="15">
      <c r="C121" s="10" t="s">
        <v>363</v>
      </c>
      <c r="D121" s="29">
        <v>166400000</v>
      </c>
      <c r="F121">
        <v>832</v>
      </c>
      <c r="G121">
        <f t="shared" si="1"/>
        <v>208</v>
      </c>
    </row>
    <row r="122" spans="3:7" ht="15">
      <c r="C122" s="10" t="s">
        <v>178</v>
      </c>
      <c r="D122" s="29">
        <v>167040000</v>
      </c>
      <c r="F122">
        <v>833</v>
      </c>
      <c r="G122">
        <f t="shared" si="1"/>
        <v>208.25</v>
      </c>
    </row>
    <row r="123" spans="3:7" ht="15">
      <c r="C123" s="10" t="s">
        <v>154</v>
      </c>
      <c r="D123" s="29">
        <v>167200000</v>
      </c>
      <c r="F123">
        <v>834</v>
      </c>
      <c r="G123">
        <f t="shared" si="1"/>
        <v>208.5</v>
      </c>
    </row>
    <row r="124" spans="3:7" ht="15">
      <c r="C124" s="10" t="s">
        <v>389</v>
      </c>
      <c r="D124" s="29">
        <v>167360000</v>
      </c>
      <c r="F124">
        <v>835</v>
      </c>
      <c r="G124">
        <f t="shared" si="1"/>
        <v>208.75</v>
      </c>
    </row>
    <row r="125" spans="3:7" ht="15">
      <c r="C125" s="10" t="s">
        <v>205</v>
      </c>
      <c r="D125" s="29">
        <v>167680000</v>
      </c>
      <c r="F125">
        <v>837</v>
      </c>
      <c r="G125">
        <f t="shared" si="1"/>
        <v>209.25</v>
      </c>
    </row>
    <row r="126" spans="3:7" ht="15">
      <c r="C126" s="10" t="s">
        <v>253</v>
      </c>
      <c r="D126" s="29">
        <v>168960000</v>
      </c>
      <c r="F126">
        <v>843</v>
      </c>
      <c r="G126">
        <f t="shared" si="1"/>
        <v>210.75</v>
      </c>
    </row>
    <row r="127" spans="3:7" ht="15">
      <c r="C127" s="10" t="s">
        <v>256</v>
      </c>
      <c r="D127" s="29">
        <v>169600000</v>
      </c>
      <c r="F127">
        <v>848</v>
      </c>
      <c r="G127">
        <f t="shared" si="1"/>
        <v>212</v>
      </c>
    </row>
    <row r="128" spans="3:7" ht="15">
      <c r="C128" s="10" t="s">
        <v>211</v>
      </c>
      <c r="D128" s="29">
        <v>170720000</v>
      </c>
      <c r="F128">
        <v>853</v>
      </c>
      <c r="G128">
        <f t="shared" si="1"/>
        <v>213.25</v>
      </c>
    </row>
    <row r="129" spans="3:7" ht="15">
      <c r="C129" s="10" t="s">
        <v>139</v>
      </c>
      <c r="D129" s="29">
        <v>170880000</v>
      </c>
      <c r="F129">
        <v>852</v>
      </c>
      <c r="G129">
        <f t="shared" si="1"/>
        <v>213</v>
      </c>
    </row>
    <row r="130" spans="3:7" ht="15">
      <c r="C130" s="10" t="s">
        <v>202</v>
      </c>
      <c r="D130" s="29">
        <v>171520000</v>
      </c>
      <c r="F130">
        <v>855</v>
      </c>
      <c r="G130">
        <f t="shared" si="1"/>
        <v>213.75</v>
      </c>
    </row>
    <row r="131" spans="3:7" ht="15">
      <c r="C131" s="10" t="s">
        <v>269</v>
      </c>
      <c r="D131" s="29">
        <v>171840000</v>
      </c>
      <c r="F131">
        <v>857</v>
      </c>
      <c r="G131">
        <f t="shared" si="1"/>
        <v>214.25</v>
      </c>
    </row>
    <row r="132" spans="3:7" ht="15">
      <c r="C132" s="10" t="s">
        <v>132</v>
      </c>
      <c r="D132" s="29">
        <v>172320000</v>
      </c>
      <c r="F132">
        <v>860</v>
      </c>
      <c r="G132">
        <f t="shared" si="1"/>
        <v>215</v>
      </c>
    </row>
    <row r="133" spans="3:7" ht="15">
      <c r="C133" s="10" t="s">
        <v>268</v>
      </c>
      <c r="D133" s="29">
        <v>172480000</v>
      </c>
      <c r="F133">
        <v>861</v>
      </c>
      <c r="G133">
        <f aca="true" t="shared" si="2" ref="G133:G196">F133/4</f>
        <v>215.25</v>
      </c>
    </row>
    <row r="134" spans="3:10" ht="15">
      <c r="C134" s="10" t="s">
        <v>231</v>
      </c>
      <c r="D134" s="29">
        <v>172960000</v>
      </c>
      <c r="E134" s="30">
        <f>SUM(D70:D134)</f>
        <v>9810720000</v>
      </c>
      <c r="F134">
        <v>864</v>
      </c>
      <c r="G134">
        <f t="shared" si="2"/>
        <v>216</v>
      </c>
      <c r="H134" s="55">
        <f>SUM(G70:G133)</f>
        <v>12030.5</v>
      </c>
      <c r="J134" s="30">
        <f>E134/65</f>
        <v>150934153.84615386</v>
      </c>
    </row>
    <row r="135" spans="3:7" ht="15">
      <c r="C135" s="10" t="s">
        <v>84</v>
      </c>
      <c r="D135" s="29">
        <v>173760000</v>
      </c>
      <c r="F135">
        <v>866</v>
      </c>
      <c r="G135">
        <f t="shared" si="2"/>
        <v>216.5</v>
      </c>
    </row>
    <row r="136" spans="3:7" ht="15">
      <c r="C136" s="10" t="s">
        <v>183</v>
      </c>
      <c r="D136" s="29">
        <v>174240000</v>
      </c>
      <c r="F136">
        <v>869</v>
      </c>
      <c r="G136">
        <f t="shared" si="2"/>
        <v>217.25</v>
      </c>
    </row>
    <row r="137" spans="3:7" ht="15">
      <c r="C137" s="10" t="s">
        <v>237</v>
      </c>
      <c r="D137" s="29">
        <v>176640000</v>
      </c>
      <c r="F137">
        <v>882</v>
      </c>
      <c r="G137">
        <f t="shared" si="2"/>
        <v>220.5</v>
      </c>
    </row>
    <row r="138" spans="3:7" ht="15">
      <c r="C138" s="10" t="s">
        <v>264</v>
      </c>
      <c r="D138" s="29">
        <v>176800000</v>
      </c>
      <c r="F138">
        <v>882</v>
      </c>
      <c r="G138">
        <f t="shared" si="2"/>
        <v>220.5</v>
      </c>
    </row>
    <row r="139" spans="3:7" ht="15">
      <c r="C139" s="10" t="s">
        <v>335</v>
      </c>
      <c r="D139" s="29">
        <v>177600000</v>
      </c>
      <c r="F139">
        <v>882</v>
      </c>
      <c r="G139">
        <f t="shared" si="2"/>
        <v>220.5</v>
      </c>
    </row>
    <row r="140" spans="3:7" ht="15">
      <c r="C140" s="10" t="s">
        <v>333</v>
      </c>
      <c r="D140" s="29">
        <v>177760000</v>
      </c>
      <c r="F140">
        <v>886</v>
      </c>
      <c r="G140">
        <f t="shared" si="2"/>
        <v>221.5</v>
      </c>
    </row>
    <row r="141" spans="3:7" ht="15">
      <c r="C141" s="10" t="s">
        <v>215</v>
      </c>
      <c r="D141" s="29">
        <v>178880000</v>
      </c>
      <c r="F141">
        <v>892</v>
      </c>
      <c r="G141">
        <f t="shared" si="2"/>
        <v>223</v>
      </c>
    </row>
    <row r="142" spans="3:7" ht="15">
      <c r="C142" s="10" t="s">
        <v>233</v>
      </c>
      <c r="D142" s="29">
        <v>179520000</v>
      </c>
      <c r="F142">
        <v>896</v>
      </c>
      <c r="G142">
        <f t="shared" si="2"/>
        <v>224</v>
      </c>
    </row>
    <row r="143" spans="3:7" ht="15">
      <c r="C143" s="10" t="s">
        <v>246</v>
      </c>
      <c r="D143" s="29">
        <v>179840000</v>
      </c>
      <c r="F143">
        <v>896</v>
      </c>
      <c r="G143">
        <f t="shared" si="2"/>
        <v>224</v>
      </c>
    </row>
    <row r="144" spans="3:7" ht="15">
      <c r="C144" s="10" t="s">
        <v>177</v>
      </c>
      <c r="D144" s="29">
        <v>180800000</v>
      </c>
      <c r="F144">
        <v>900</v>
      </c>
      <c r="G144">
        <f t="shared" si="2"/>
        <v>225</v>
      </c>
    </row>
    <row r="145" spans="3:7" ht="15">
      <c r="C145" s="10" t="s">
        <v>240</v>
      </c>
      <c r="D145" s="29">
        <v>181920000</v>
      </c>
      <c r="F145">
        <v>908</v>
      </c>
      <c r="G145">
        <f t="shared" si="2"/>
        <v>227</v>
      </c>
    </row>
    <row r="146" spans="3:7" ht="15">
      <c r="C146" s="10" t="s">
        <v>410</v>
      </c>
      <c r="D146" s="29">
        <v>181920000</v>
      </c>
      <c r="F146">
        <v>908</v>
      </c>
      <c r="G146">
        <f t="shared" si="2"/>
        <v>227</v>
      </c>
    </row>
    <row r="147" spans="3:7" ht="15">
      <c r="C147" s="10" t="s">
        <v>234</v>
      </c>
      <c r="D147" s="29">
        <v>182560000</v>
      </c>
      <c r="F147">
        <v>912</v>
      </c>
      <c r="G147">
        <f t="shared" si="2"/>
        <v>228</v>
      </c>
    </row>
    <row r="148" spans="3:7" ht="15">
      <c r="C148" s="10" t="s">
        <v>224</v>
      </c>
      <c r="D148" s="29">
        <v>182720000</v>
      </c>
      <c r="F148">
        <v>911</v>
      </c>
      <c r="G148">
        <f t="shared" si="2"/>
        <v>227.75</v>
      </c>
    </row>
    <row r="149" spans="3:7" ht="15">
      <c r="C149" s="10" t="s">
        <v>374</v>
      </c>
      <c r="D149" s="29">
        <v>183040000</v>
      </c>
      <c r="F149">
        <v>914</v>
      </c>
      <c r="G149">
        <f t="shared" si="2"/>
        <v>228.5</v>
      </c>
    </row>
    <row r="150" spans="3:7" ht="15">
      <c r="C150" s="10" t="s">
        <v>262</v>
      </c>
      <c r="D150" s="29">
        <v>183840000</v>
      </c>
      <c r="F150">
        <v>918</v>
      </c>
      <c r="G150">
        <f t="shared" si="2"/>
        <v>229.5</v>
      </c>
    </row>
    <row r="151" spans="3:7" ht="15">
      <c r="C151" s="10" t="s">
        <v>398</v>
      </c>
      <c r="D151" s="29">
        <v>183840000</v>
      </c>
      <c r="F151">
        <v>916</v>
      </c>
      <c r="G151">
        <f t="shared" si="2"/>
        <v>229</v>
      </c>
    </row>
    <row r="152" spans="3:7" ht="15">
      <c r="C152" s="10" t="s">
        <v>315</v>
      </c>
      <c r="D152" s="29">
        <v>185120000</v>
      </c>
      <c r="F152">
        <v>924</v>
      </c>
      <c r="G152">
        <f t="shared" si="2"/>
        <v>231</v>
      </c>
    </row>
    <row r="153" spans="3:7" ht="15">
      <c r="C153" s="10" t="s">
        <v>77</v>
      </c>
      <c r="D153" s="29">
        <v>185280000</v>
      </c>
      <c r="F153">
        <v>925</v>
      </c>
      <c r="G153">
        <f t="shared" si="2"/>
        <v>231.25</v>
      </c>
    </row>
    <row r="154" spans="3:7" ht="15">
      <c r="C154" s="10" t="s">
        <v>162</v>
      </c>
      <c r="D154" s="29">
        <v>185280000</v>
      </c>
      <c r="F154">
        <v>924</v>
      </c>
      <c r="G154">
        <f t="shared" si="2"/>
        <v>231</v>
      </c>
    </row>
    <row r="155" spans="3:7" ht="15">
      <c r="C155" s="10" t="s">
        <v>267</v>
      </c>
      <c r="D155" s="29">
        <v>185760000</v>
      </c>
      <c r="F155">
        <v>926</v>
      </c>
      <c r="G155">
        <f t="shared" si="2"/>
        <v>231.5</v>
      </c>
    </row>
    <row r="156" spans="3:7" ht="15">
      <c r="C156" s="10" t="s">
        <v>90</v>
      </c>
      <c r="D156" s="29">
        <v>186720000</v>
      </c>
      <c r="F156">
        <v>932</v>
      </c>
      <c r="G156">
        <f t="shared" si="2"/>
        <v>233</v>
      </c>
    </row>
    <row r="157" spans="3:7" ht="15">
      <c r="C157" s="10" t="s">
        <v>207</v>
      </c>
      <c r="D157" s="29">
        <v>187040000</v>
      </c>
      <c r="F157">
        <v>933</v>
      </c>
      <c r="G157">
        <f t="shared" si="2"/>
        <v>233.25</v>
      </c>
    </row>
    <row r="158" spans="3:7" ht="15">
      <c r="C158" s="10" t="s">
        <v>314</v>
      </c>
      <c r="D158" s="29">
        <v>187680000</v>
      </c>
      <c r="F158">
        <v>936</v>
      </c>
      <c r="G158">
        <f t="shared" si="2"/>
        <v>234</v>
      </c>
    </row>
    <row r="159" spans="3:7" ht="15">
      <c r="C159" s="10" t="s">
        <v>354</v>
      </c>
      <c r="D159" s="29">
        <v>187840000</v>
      </c>
      <c r="F159">
        <v>937</v>
      </c>
      <c r="G159">
        <f t="shared" si="2"/>
        <v>234.25</v>
      </c>
    </row>
    <row r="160" spans="3:7" ht="15">
      <c r="C160" s="10" t="s">
        <v>104</v>
      </c>
      <c r="D160" s="29">
        <v>189120000</v>
      </c>
      <c r="F160">
        <v>943</v>
      </c>
      <c r="G160">
        <f t="shared" si="2"/>
        <v>235.75</v>
      </c>
    </row>
    <row r="161" spans="3:7" ht="15">
      <c r="C161" s="10" t="s">
        <v>271</v>
      </c>
      <c r="D161" s="29">
        <v>189600000</v>
      </c>
      <c r="F161">
        <v>945</v>
      </c>
      <c r="G161">
        <f t="shared" si="2"/>
        <v>236.25</v>
      </c>
    </row>
    <row r="162" spans="3:7" ht="15">
      <c r="C162" s="10" t="s">
        <v>285</v>
      </c>
      <c r="D162" s="29">
        <v>190560000</v>
      </c>
      <c r="F162">
        <v>955</v>
      </c>
      <c r="G162">
        <f t="shared" si="2"/>
        <v>238.75</v>
      </c>
    </row>
    <row r="163" spans="3:7" ht="15">
      <c r="C163" s="10" t="s">
        <v>172</v>
      </c>
      <c r="D163" s="29">
        <v>190720000</v>
      </c>
      <c r="F163">
        <v>950</v>
      </c>
      <c r="G163">
        <f t="shared" si="2"/>
        <v>237.5</v>
      </c>
    </row>
    <row r="164" spans="3:7" ht="15">
      <c r="C164" s="10" t="s">
        <v>93</v>
      </c>
      <c r="D164" s="29">
        <v>190880000</v>
      </c>
      <c r="F164">
        <v>951</v>
      </c>
      <c r="G164">
        <f t="shared" si="2"/>
        <v>237.75</v>
      </c>
    </row>
    <row r="165" spans="3:7" ht="15">
      <c r="C165" s="10" t="s">
        <v>273</v>
      </c>
      <c r="D165" s="29">
        <v>190880000</v>
      </c>
      <c r="F165">
        <v>952</v>
      </c>
      <c r="G165">
        <f t="shared" si="2"/>
        <v>238</v>
      </c>
    </row>
    <row r="166" spans="3:7" ht="15">
      <c r="C166" s="10" t="s">
        <v>119</v>
      </c>
      <c r="D166" s="29">
        <v>191360000</v>
      </c>
      <c r="F166">
        <v>957</v>
      </c>
      <c r="G166">
        <f t="shared" si="2"/>
        <v>239.25</v>
      </c>
    </row>
    <row r="167" spans="3:7" ht="15">
      <c r="C167" s="10" t="s">
        <v>278</v>
      </c>
      <c r="D167" s="29">
        <v>192000000</v>
      </c>
      <c r="F167">
        <v>959</v>
      </c>
      <c r="G167">
        <f t="shared" si="2"/>
        <v>239.75</v>
      </c>
    </row>
    <row r="168" spans="3:7" ht="15">
      <c r="C168" s="10" t="s">
        <v>281</v>
      </c>
      <c r="D168" s="29">
        <v>193280000</v>
      </c>
      <c r="F168">
        <v>962</v>
      </c>
      <c r="G168">
        <f t="shared" si="2"/>
        <v>240.5</v>
      </c>
    </row>
    <row r="169" spans="3:7" ht="15">
      <c r="C169" s="10" t="s">
        <v>399</v>
      </c>
      <c r="D169" s="29">
        <v>193760000</v>
      </c>
      <c r="F169">
        <v>970</v>
      </c>
      <c r="G169">
        <f t="shared" si="2"/>
        <v>242.5</v>
      </c>
    </row>
    <row r="170" spans="3:7" ht="15">
      <c r="C170" s="10" t="s">
        <v>276</v>
      </c>
      <c r="D170" s="29">
        <v>194080000</v>
      </c>
      <c r="F170">
        <v>965</v>
      </c>
      <c r="G170">
        <f t="shared" si="2"/>
        <v>241.25</v>
      </c>
    </row>
    <row r="171" spans="3:7" ht="15">
      <c r="C171" s="10" t="s">
        <v>149</v>
      </c>
      <c r="D171" s="29">
        <v>195200000</v>
      </c>
      <c r="F171">
        <v>973</v>
      </c>
      <c r="G171">
        <f t="shared" si="2"/>
        <v>243.25</v>
      </c>
    </row>
    <row r="172" spans="3:7" ht="15">
      <c r="C172" s="10" t="s">
        <v>170</v>
      </c>
      <c r="D172" s="29">
        <v>195520000</v>
      </c>
      <c r="F172">
        <v>974</v>
      </c>
      <c r="G172">
        <f t="shared" si="2"/>
        <v>243.5</v>
      </c>
    </row>
    <row r="173" spans="3:7" ht="15">
      <c r="C173" s="10" t="s">
        <v>336</v>
      </c>
      <c r="D173" s="29">
        <v>195680000</v>
      </c>
      <c r="F173">
        <v>975</v>
      </c>
      <c r="G173">
        <f t="shared" si="2"/>
        <v>243.75</v>
      </c>
    </row>
    <row r="174" spans="3:7" ht="15">
      <c r="C174" s="10" t="s">
        <v>275</v>
      </c>
      <c r="D174" s="29">
        <v>196000000</v>
      </c>
      <c r="F174">
        <v>978</v>
      </c>
      <c r="G174">
        <f t="shared" si="2"/>
        <v>244.5</v>
      </c>
    </row>
    <row r="175" spans="3:7" ht="15">
      <c r="C175" s="10" t="s">
        <v>129</v>
      </c>
      <c r="D175" s="29">
        <v>196320000</v>
      </c>
      <c r="F175">
        <v>984</v>
      </c>
      <c r="G175">
        <f t="shared" si="2"/>
        <v>246</v>
      </c>
    </row>
    <row r="176" spans="3:7" ht="15">
      <c r="C176" s="10" t="s">
        <v>211</v>
      </c>
      <c r="D176" s="29">
        <v>197280000</v>
      </c>
      <c r="F176">
        <v>986</v>
      </c>
      <c r="G176">
        <f t="shared" si="2"/>
        <v>246.5</v>
      </c>
    </row>
    <row r="177" spans="3:7" ht="15">
      <c r="C177" s="10" t="s">
        <v>283</v>
      </c>
      <c r="D177" s="29">
        <v>197440000</v>
      </c>
      <c r="F177">
        <v>983</v>
      </c>
      <c r="G177">
        <f t="shared" si="2"/>
        <v>245.75</v>
      </c>
    </row>
    <row r="178" spans="3:7" ht="15">
      <c r="C178" s="10" t="s">
        <v>146</v>
      </c>
      <c r="D178" s="29">
        <v>201120000</v>
      </c>
      <c r="F178">
        <v>1009</v>
      </c>
      <c r="G178">
        <f t="shared" si="2"/>
        <v>252.25</v>
      </c>
    </row>
    <row r="179" spans="3:7" ht="15">
      <c r="C179" s="10" t="s">
        <v>279</v>
      </c>
      <c r="D179" s="29">
        <v>201120000</v>
      </c>
      <c r="F179">
        <v>1005</v>
      </c>
      <c r="G179">
        <f t="shared" si="2"/>
        <v>251.25</v>
      </c>
    </row>
    <row r="180" spans="3:7" ht="15">
      <c r="C180" s="10" t="s">
        <v>301</v>
      </c>
      <c r="D180" s="29">
        <v>201120000</v>
      </c>
      <c r="F180">
        <v>1002</v>
      </c>
      <c r="G180">
        <f t="shared" si="2"/>
        <v>250.5</v>
      </c>
    </row>
    <row r="181" spans="3:7" ht="15">
      <c r="C181" s="10" t="s">
        <v>164</v>
      </c>
      <c r="D181" s="29">
        <v>203200000</v>
      </c>
      <c r="F181">
        <v>1013</v>
      </c>
      <c r="G181">
        <f t="shared" si="2"/>
        <v>253.25</v>
      </c>
    </row>
    <row r="182" spans="3:7" ht="15">
      <c r="C182" s="10" t="s">
        <v>96</v>
      </c>
      <c r="D182" s="29">
        <v>203680000</v>
      </c>
      <c r="F182">
        <v>1015</v>
      </c>
      <c r="G182">
        <f t="shared" si="2"/>
        <v>253.75</v>
      </c>
    </row>
    <row r="183" spans="3:7" ht="15">
      <c r="C183" s="10" t="s">
        <v>258</v>
      </c>
      <c r="D183" s="29">
        <v>205120000</v>
      </c>
      <c r="F183">
        <v>1023</v>
      </c>
      <c r="G183">
        <f t="shared" si="2"/>
        <v>255.75</v>
      </c>
    </row>
    <row r="184" spans="3:7" ht="15">
      <c r="C184" s="10" t="s">
        <v>261</v>
      </c>
      <c r="D184" s="29">
        <v>206240000</v>
      </c>
      <c r="F184">
        <v>1029</v>
      </c>
      <c r="G184">
        <f t="shared" si="2"/>
        <v>257.25</v>
      </c>
    </row>
    <row r="185" spans="3:7" ht="15">
      <c r="C185" s="10" t="s">
        <v>357</v>
      </c>
      <c r="D185" s="29">
        <v>207200000</v>
      </c>
      <c r="F185">
        <v>1038</v>
      </c>
      <c r="G185">
        <f t="shared" si="2"/>
        <v>259.5</v>
      </c>
    </row>
    <row r="186" spans="3:7" ht="15">
      <c r="C186" s="10" t="s">
        <v>142</v>
      </c>
      <c r="D186" s="29">
        <v>207840000</v>
      </c>
      <c r="F186">
        <v>1040</v>
      </c>
      <c r="G186">
        <f t="shared" si="2"/>
        <v>260</v>
      </c>
    </row>
    <row r="187" spans="3:7" ht="15">
      <c r="C187" s="10" t="s">
        <v>113</v>
      </c>
      <c r="D187" s="29">
        <v>208160000</v>
      </c>
      <c r="F187">
        <v>1038</v>
      </c>
      <c r="G187">
        <f t="shared" si="2"/>
        <v>259.5</v>
      </c>
    </row>
    <row r="188" spans="3:7" ht="15">
      <c r="C188" s="10" t="s">
        <v>284</v>
      </c>
      <c r="D188" s="29">
        <v>208800000</v>
      </c>
      <c r="F188">
        <v>1039</v>
      </c>
      <c r="G188">
        <f t="shared" si="2"/>
        <v>259.75</v>
      </c>
    </row>
    <row r="189" spans="3:7" ht="15">
      <c r="C189" s="10" t="s">
        <v>331</v>
      </c>
      <c r="D189" s="29">
        <v>215200000</v>
      </c>
      <c r="F189">
        <v>1076</v>
      </c>
      <c r="G189">
        <f t="shared" si="2"/>
        <v>269</v>
      </c>
    </row>
    <row r="190" spans="3:7" ht="15">
      <c r="C190" s="10" t="s">
        <v>373</v>
      </c>
      <c r="D190" s="29">
        <v>217920000</v>
      </c>
      <c r="F190">
        <v>1091</v>
      </c>
      <c r="G190">
        <f t="shared" si="2"/>
        <v>272.75</v>
      </c>
    </row>
    <row r="191" spans="3:7" ht="15">
      <c r="C191" s="10" t="s">
        <v>252</v>
      </c>
      <c r="D191" s="29">
        <v>220800000</v>
      </c>
      <c r="F191">
        <v>1103</v>
      </c>
      <c r="G191">
        <f t="shared" si="2"/>
        <v>275.75</v>
      </c>
    </row>
    <row r="192" spans="3:7" ht="15">
      <c r="C192" s="10" t="s">
        <v>292</v>
      </c>
      <c r="D192" s="29">
        <v>221280000</v>
      </c>
      <c r="F192">
        <v>1105</v>
      </c>
      <c r="G192">
        <f t="shared" si="2"/>
        <v>276.25</v>
      </c>
    </row>
    <row r="193" spans="3:7" ht="15">
      <c r="C193" s="10" t="s">
        <v>245</v>
      </c>
      <c r="D193" s="29">
        <v>225440000</v>
      </c>
      <c r="F193">
        <v>1125</v>
      </c>
      <c r="G193">
        <f t="shared" si="2"/>
        <v>281.25</v>
      </c>
    </row>
    <row r="194" spans="3:7" ht="15">
      <c r="C194" s="10" t="s">
        <v>287</v>
      </c>
      <c r="D194" s="29">
        <v>229120000</v>
      </c>
      <c r="F194">
        <v>1142</v>
      </c>
      <c r="G194">
        <f t="shared" si="2"/>
        <v>285.5</v>
      </c>
    </row>
    <row r="195" spans="3:7" ht="15">
      <c r="C195" s="10" t="s">
        <v>166</v>
      </c>
      <c r="D195" s="29">
        <v>229600000</v>
      </c>
      <c r="F195">
        <v>1148</v>
      </c>
      <c r="G195">
        <f t="shared" si="2"/>
        <v>287</v>
      </c>
    </row>
    <row r="196" spans="3:7" ht="15">
      <c r="C196" s="10" t="s">
        <v>265</v>
      </c>
      <c r="D196" s="29">
        <v>231680000</v>
      </c>
      <c r="F196">
        <v>1158</v>
      </c>
      <c r="G196">
        <f t="shared" si="2"/>
        <v>289.5</v>
      </c>
    </row>
    <row r="197" spans="3:7" ht="15">
      <c r="C197" s="10" t="s">
        <v>91</v>
      </c>
      <c r="D197" s="29">
        <v>232000000</v>
      </c>
      <c r="F197">
        <v>1161</v>
      </c>
      <c r="G197">
        <f aca="true" t="shared" si="3" ref="G197:G260">F197/4</f>
        <v>290.25</v>
      </c>
    </row>
    <row r="198" spans="3:7" ht="15">
      <c r="C198" s="10" t="s">
        <v>355</v>
      </c>
      <c r="D198" s="29">
        <v>235360000</v>
      </c>
      <c r="F198">
        <v>1178</v>
      </c>
      <c r="G198">
        <f t="shared" si="3"/>
        <v>294.5</v>
      </c>
    </row>
    <row r="199" spans="3:10" ht="15">
      <c r="C199" s="10" t="s">
        <v>95</v>
      </c>
      <c r="D199" s="29">
        <v>238560000</v>
      </c>
      <c r="E199" s="30">
        <f>SUM(D135:D199)</f>
        <v>12776640000</v>
      </c>
      <c r="F199">
        <v>1195</v>
      </c>
      <c r="G199">
        <f t="shared" si="3"/>
        <v>298.75</v>
      </c>
      <c r="H199" s="55">
        <f>SUM(G135:G199)</f>
        <v>15942.5</v>
      </c>
      <c r="J199" s="30">
        <f>E199/65</f>
        <v>196563692.30769232</v>
      </c>
    </row>
    <row r="200" spans="3:7" ht="15">
      <c r="C200" s="10" t="s">
        <v>295</v>
      </c>
      <c r="D200" s="29">
        <v>242400000</v>
      </c>
      <c r="F200">
        <v>1217</v>
      </c>
      <c r="G200">
        <f t="shared" si="3"/>
        <v>304.25</v>
      </c>
    </row>
    <row r="201" spans="3:7" ht="15">
      <c r="C201" s="10" t="s">
        <v>412</v>
      </c>
      <c r="D201" s="29">
        <v>243360000</v>
      </c>
      <c r="F201">
        <v>1216</v>
      </c>
      <c r="G201">
        <f t="shared" si="3"/>
        <v>304</v>
      </c>
    </row>
    <row r="202" spans="3:7" ht="15">
      <c r="C202" s="10" t="s">
        <v>254</v>
      </c>
      <c r="D202" s="29">
        <v>243840000</v>
      </c>
      <c r="F202">
        <v>1216</v>
      </c>
      <c r="G202">
        <f t="shared" si="3"/>
        <v>304</v>
      </c>
    </row>
    <row r="203" spans="3:7" ht="15">
      <c r="C203" s="10" t="s">
        <v>404</v>
      </c>
      <c r="D203" s="29">
        <v>244160000</v>
      </c>
      <c r="F203">
        <v>1222</v>
      </c>
      <c r="G203">
        <f t="shared" si="3"/>
        <v>305.5</v>
      </c>
    </row>
    <row r="204" spans="3:7" ht="15">
      <c r="C204" s="10" t="s">
        <v>226</v>
      </c>
      <c r="D204" s="29">
        <v>244800000</v>
      </c>
      <c r="F204">
        <v>1224</v>
      </c>
      <c r="G204">
        <f t="shared" si="3"/>
        <v>306</v>
      </c>
    </row>
    <row r="205" spans="3:7" ht="15">
      <c r="C205" s="10" t="s">
        <v>365</v>
      </c>
      <c r="D205" s="29">
        <v>245600000</v>
      </c>
      <c r="F205">
        <v>1224</v>
      </c>
      <c r="G205">
        <f t="shared" si="3"/>
        <v>306</v>
      </c>
    </row>
    <row r="206" spans="3:7" ht="15">
      <c r="C206" s="10" t="s">
        <v>131</v>
      </c>
      <c r="D206" s="29">
        <v>250080000</v>
      </c>
      <c r="F206">
        <v>1251</v>
      </c>
      <c r="G206">
        <f t="shared" si="3"/>
        <v>312.75</v>
      </c>
    </row>
    <row r="207" spans="3:7" ht="15">
      <c r="C207" s="10" t="s">
        <v>163</v>
      </c>
      <c r="D207" s="29">
        <v>253120000</v>
      </c>
      <c r="F207">
        <v>1263</v>
      </c>
      <c r="G207">
        <f t="shared" si="3"/>
        <v>315.75</v>
      </c>
    </row>
    <row r="208" spans="3:7" ht="15">
      <c r="C208" s="10" t="s">
        <v>156</v>
      </c>
      <c r="D208" s="29">
        <v>257600000</v>
      </c>
      <c r="F208">
        <v>1287</v>
      </c>
      <c r="G208">
        <f t="shared" si="3"/>
        <v>321.75</v>
      </c>
    </row>
    <row r="209" spans="3:7" ht="15">
      <c r="C209" s="10" t="s">
        <v>351</v>
      </c>
      <c r="D209" s="29">
        <v>258880000</v>
      </c>
      <c r="F209">
        <v>1291</v>
      </c>
      <c r="G209">
        <f t="shared" si="3"/>
        <v>322.75</v>
      </c>
    </row>
    <row r="210" spans="3:7" ht="15">
      <c r="C210" s="10" t="s">
        <v>376</v>
      </c>
      <c r="D210" s="29">
        <v>259520000</v>
      </c>
      <c r="F210">
        <v>1299</v>
      </c>
      <c r="G210">
        <f t="shared" si="3"/>
        <v>324.75</v>
      </c>
    </row>
    <row r="211" spans="3:7" ht="15">
      <c r="C211" s="10" t="s">
        <v>385</v>
      </c>
      <c r="D211" s="29">
        <v>263680000</v>
      </c>
      <c r="F211">
        <v>1318</v>
      </c>
      <c r="G211">
        <f t="shared" si="3"/>
        <v>329.5</v>
      </c>
    </row>
    <row r="212" spans="3:7" ht="15">
      <c r="C212" s="10" t="s">
        <v>359</v>
      </c>
      <c r="D212" s="29">
        <v>264160000</v>
      </c>
      <c r="F212">
        <v>1314</v>
      </c>
      <c r="G212">
        <f t="shared" si="3"/>
        <v>328.5</v>
      </c>
    </row>
    <row r="213" spans="3:7" ht="15">
      <c r="C213" s="10" t="s">
        <v>316</v>
      </c>
      <c r="D213" s="29">
        <v>266560000</v>
      </c>
      <c r="F213">
        <v>1329</v>
      </c>
      <c r="G213">
        <f t="shared" si="3"/>
        <v>332.25</v>
      </c>
    </row>
    <row r="214" spans="3:7" ht="15">
      <c r="C214" s="10" t="s">
        <v>297</v>
      </c>
      <c r="D214" s="29">
        <v>267680000</v>
      </c>
      <c r="F214">
        <v>1337</v>
      </c>
      <c r="G214">
        <f t="shared" si="3"/>
        <v>334.25</v>
      </c>
    </row>
    <row r="215" spans="3:7" ht="15">
      <c r="C215" s="10" t="s">
        <v>318</v>
      </c>
      <c r="D215" s="29">
        <v>270240000</v>
      </c>
      <c r="F215">
        <v>1350</v>
      </c>
      <c r="G215">
        <f t="shared" si="3"/>
        <v>337.5</v>
      </c>
    </row>
    <row r="216" spans="3:7" ht="15">
      <c r="C216" s="10" t="s">
        <v>369</v>
      </c>
      <c r="D216" s="29">
        <v>273440000</v>
      </c>
      <c r="F216">
        <v>1366</v>
      </c>
      <c r="G216">
        <f t="shared" si="3"/>
        <v>341.5</v>
      </c>
    </row>
    <row r="217" spans="3:7" ht="15">
      <c r="C217" s="10" t="s">
        <v>393</v>
      </c>
      <c r="D217" s="29">
        <v>274080000</v>
      </c>
      <c r="F217">
        <v>1370</v>
      </c>
      <c r="G217">
        <f t="shared" si="3"/>
        <v>342.5</v>
      </c>
    </row>
    <row r="218" spans="3:7" ht="15">
      <c r="C218" s="10" t="s">
        <v>352</v>
      </c>
      <c r="D218" s="29">
        <v>277120000</v>
      </c>
      <c r="F218">
        <v>1383</v>
      </c>
      <c r="G218">
        <f t="shared" si="3"/>
        <v>345.75</v>
      </c>
    </row>
    <row r="219" spans="3:7" ht="15">
      <c r="C219" s="10" t="s">
        <v>157</v>
      </c>
      <c r="D219" s="29">
        <v>277440000</v>
      </c>
      <c r="F219">
        <v>1387</v>
      </c>
      <c r="G219">
        <f t="shared" si="3"/>
        <v>346.75</v>
      </c>
    </row>
    <row r="220" spans="3:7" ht="15">
      <c r="C220" s="10" t="s">
        <v>106</v>
      </c>
      <c r="D220" s="29">
        <v>277600000</v>
      </c>
      <c r="F220">
        <v>1387</v>
      </c>
      <c r="G220">
        <f t="shared" si="3"/>
        <v>346.75</v>
      </c>
    </row>
    <row r="221" spans="3:7" ht="15">
      <c r="C221" s="10" t="s">
        <v>379</v>
      </c>
      <c r="D221" s="29">
        <v>280320000</v>
      </c>
      <c r="F221">
        <v>1403</v>
      </c>
      <c r="G221">
        <f t="shared" si="3"/>
        <v>350.75</v>
      </c>
    </row>
    <row r="222" spans="3:7" ht="15">
      <c r="C222" s="10" t="s">
        <v>299</v>
      </c>
      <c r="D222" s="29">
        <v>281600000</v>
      </c>
      <c r="F222">
        <v>1407</v>
      </c>
      <c r="G222">
        <f t="shared" si="3"/>
        <v>351.75</v>
      </c>
    </row>
    <row r="223" spans="3:7" ht="15">
      <c r="C223" s="10" t="s">
        <v>87</v>
      </c>
      <c r="D223" s="29">
        <v>281760000</v>
      </c>
      <c r="F223">
        <v>1408</v>
      </c>
      <c r="G223">
        <f t="shared" si="3"/>
        <v>352</v>
      </c>
    </row>
    <row r="224" spans="3:7" ht="15">
      <c r="C224" s="10" t="s">
        <v>384</v>
      </c>
      <c r="D224" s="29">
        <v>282240000</v>
      </c>
      <c r="F224">
        <v>1411</v>
      </c>
      <c r="G224">
        <f t="shared" si="3"/>
        <v>352.75</v>
      </c>
    </row>
    <row r="225" spans="3:7" ht="15">
      <c r="C225" s="10" t="s">
        <v>321</v>
      </c>
      <c r="D225" s="29">
        <v>284480000</v>
      </c>
      <c r="F225">
        <v>1421</v>
      </c>
      <c r="G225">
        <f t="shared" si="3"/>
        <v>355.25</v>
      </c>
    </row>
    <row r="226" spans="3:7" ht="15">
      <c r="C226" s="10" t="s">
        <v>388</v>
      </c>
      <c r="D226" s="29">
        <v>284480000</v>
      </c>
      <c r="F226">
        <v>1422</v>
      </c>
      <c r="G226">
        <f t="shared" si="3"/>
        <v>355.5</v>
      </c>
    </row>
    <row r="227" spans="3:7" ht="15">
      <c r="C227" s="10" t="s">
        <v>193</v>
      </c>
      <c r="D227" s="29">
        <v>287520000</v>
      </c>
      <c r="F227">
        <v>1440</v>
      </c>
      <c r="G227">
        <f t="shared" si="3"/>
        <v>360</v>
      </c>
    </row>
    <row r="228" spans="3:7" ht="15">
      <c r="C228" s="10" t="s">
        <v>255</v>
      </c>
      <c r="D228" s="29">
        <v>287840000</v>
      </c>
      <c r="F228">
        <v>1435</v>
      </c>
      <c r="G228">
        <f t="shared" si="3"/>
        <v>358.75</v>
      </c>
    </row>
    <row r="229" spans="3:7" ht="15">
      <c r="C229" s="10" t="s">
        <v>151</v>
      </c>
      <c r="D229" s="29">
        <v>289120000</v>
      </c>
      <c r="F229">
        <v>1445</v>
      </c>
      <c r="G229">
        <f t="shared" si="3"/>
        <v>361.25</v>
      </c>
    </row>
    <row r="230" spans="3:7" ht="15">
      <c r="C230" s="10" t="s">
        <v>342</v>
      </c>
      <c r="D230" s="29">
        <v>290400000</v>
      </c>
      <c r="F230">
        <v>1450</v>
      </c>
      <c r="G230">
        <f t="shared" si="3"/>
        <v>362.5</v>
      </c>
    </row>
    <row r="231" spans="3:7" ht="15">
      <c r="C231" s="10" t="s">
        <v>325</v>
      </c>
      <c r="D231" s="29">
        <v>292640000</v>
      </c>
      <c r="F231">
        <v>1460</v>
      </c>
      <c r="G231">
        <f t="shared" si="3"/>
        <v>365</v>
      </c>
    </row>
    <row r="232" spans="3:7" ht="15">
      <c r="C232" s="10" t="s">
        <v>266</v>
      </c>
      <c r="D232" s="29">
        <v>293280000</v>
      </c>
      <c r="F232">
        <v>1466</v>
      </c>
      <c r="G232">
        <f t="shared" si="3"/>
        <v>366.5</v>
      </c>
    </row>
    <row r="233" spans="3:7" ht="15">
      <c r="C233" s="10" t="s">
        <v>174</v>
      </c>
      <c r="D233" s="29">
        <v>296000000</v>
      </c>
      <c r="F233">
        <v>1480</v>
      </c>
      <c r="G233">
        <f t="shared" si="3"/>
        <v>370</v>
      </c>
    </row>
    <row r="234" spans="3:7" ht="15">
      <c r="C234" s="10" t="s">
        <v>220</v>
      </c>
      <c r="D234" s="29">
        <v>296160000</v>
      </c>
      <c r="F234">
        <v>1479</v>
      </c>
      <c r="G234">
        <f t="shared" si="3"/>
        <v>369.75</v>
      </c>
    </row>
    <row r="235" spans="3:7" ht="15">
      <c r="C235" s="10" t="s">
        <v>362</v>
      </c>
      <c r="D235" s="29">
        <v>298080000</v>
      </c>
      <c r="F235">
        <v>1487</v>
      </c>
      <c r="G235">
        <f t="shared" si="3"/>
        <v>371.75</v>
      </c>
    </row>
    <row r="236" spans="3:7" ht="15">
      <c r="C236" s="10" t="s">
        <v>367</v>
      </c>
      <c r="D236" s="29">
        <v>303520000</v>
      </c>
      <c r="F236">
        <v>1514</v>
      </c>
      <c r="G236">
        <f t="shared" si="3"/>
        <v>378.5</v>
      </c>
    </row>
    <row r="237" spans="3:7" ht="15">
      <c r="C237" s="10" t="s">
        <v>377</v>
      </c>
      <c r="D237" s="29">
        <v>306400000</v>
      </c>
      <c r="F237">
        <v>1529</v>
      </c>
      <c r="G237">
        <f t="shared" si="3"/>
        <v>382.25</v>
      </c>
    </row>
    <row r="238" spans="3:7" ht="15">
      <c r="C238" s="10" t="s">
        <v>322</v>
      </c>
      <c r="D238" s="29">
        <v>312640000</v>
      </c>
      <c r="F238">
        <v>1559</v>
      </c>
      <c r="G238">
        <f t="shared" si="3"/>
        <v>389.75</v>
      </c>
    </row>
    <row r="239" spans="3:7" ht="15">
      <c r="C239" s="10" t="s">
        <v>370</v>
      </c>
      <c r="D239" s="29">
        <v>312800000</v>
      </c>
      <c r="F239">
        <v>1560</v>
      </c>
      <c r="G239">
        <f t="shared" si="3"/>
        <v>390</v>
      </c>
    </row>
    <row r="240" spans="3:7" ht="15">
      <c r="C240" s="10" t="s">
        <v>312</v>
      </c>
      <c r="D240" s="29">
        <v>315360000</v>
      </c>
      <c r="F240">
        <v>1573</v>
      </c>
      <c r="G240">
        <f t="shared" si="3"/>
        <v>393.25</v>
      </c>
    </row>
    <row r="241" spans="3:7" ht="15">
      <c r="C241" s="10" t="s">
        <v>341</v>
      </c>
      <c r="D241" s="29">
        <v>318240000</v>
      </c>
      <c r="F241">
        <v>1588</v>
      </c>
      <c r="G241">
        <f t="shared" si="3"/>
        <v>397</v>
      </c>
    </row>
    <row r="242" spans="3:7" ht="15">
      <c r="C242" s="10" t="s">
        <v>153</v>
      </c>
      <c r="D242" s="29">
        <v>320000000</v>
      </c>
      <c r="F242">
        <v>1600</v>
      </c>
      <c r="G242">
        <f t="shared" si="3"/>
        <v>400</v>
      </c>
    </row>
    <row r="243" spans="3:7" ht="15">
      <c r="C243" s="10" t="s">
        <v>289</v>
      </c>
      <c r="D243" s="29">
        <v>320960000</v>
      </c>
      <c r="F243">
        <v>1601</v>
      </c>
      <c r="G243">
        <f t="shared" si="3"/>
        <v>400.25</v>
      </c>
    </row>
    <row r="244" spans="3:7" ht="15">
      <c r="C244" s="10" t="s">
        <v>134</v>
      </c>
      <c r="D244" s="29">
        <v>321920000</v>
      </c>
      <c r="F244">
        <v>1611</v>
      </c>
      <c r="G244">
        <f t="shared" si="3"/>
        <v>402.75</v>
      </c>
    </row>
    <row r="245" spans="3:7" ht="15">
      <c r="C245" s="10" t="s">
        <v>249</v>
      </c>
      <c r="D245" s="29">
        <v>324640000</v>
      </c>
      <c r="F245">
        <v>1621</v>
      </c>
      <c r="G245">
        <f t="shared" si="3"/>
        <v>405.25</v>
      </c>
    </row>
    <row r="246" spans="3:7" ht="15">
      <c r="C246" s="10" t="s">
        <v>326</v>
      </c>
      <c r="D246" s="29">
        <v>327040000</v>
      </c>
      <c r="F246">
        <v>1634</v>
      </c>
      <c r="G246">
        <f t="shared" si="3"/>
        <v>408.5</v>
      </c>
    </row>
    <row r="247" spans="3:7" ht="15">
      <c r="C247" s="10" t="s">
        <v>303</v>
      </c>
      <c r="D247" s="29">
        <v>327840000</v>
      </c>
      <c r="F247">
        <v>1636</v>
      </c>
      <c r="G247">
        <f t="shared" si="3"/>
        <v>409</v>
      </c>
    </row>
    <row r="248" spans="3:7" ht="15">
      <c r="C248" s="10" t="s">
        <v>148</v>
      </c>
      <c r="D248" s="29">
        <v>330560000</v>
      </c>
      <c r="F248">
        <v>1653</v>
      </c>
      <c r="G248">
        <f t="shared" si="3"/>
        <v>413.25</v>
      </c>
    </row>
    <row r="249" spans="3:7" ht="15">
      <c r="C249" s="10" t="s">
        <v>100</v>
      </c>
      <c r="D249" s="29">
        <v>334880000</v>
      </c>
      <c r="F249">
        <v>1668</v>
      </c>
      <c r="G249">
        <f t="shared" si="3"/>
        <v>417</v>
      </c>
    </row>
    <row r="250" spans="3:7" ht="15">
      <c r="C250" s="10" t="s">
        <v>175</v>
      </c>
      <c r="D250" s="29">
        <v>334880000</v>
      </c>
      <c r="F250">
        <v>1675</v>
      </c>
      <c r="G250">
        <f t="shared" si="3"/>
        <v>418.75</v>
      </c>
    </row>
    <row r="251" spans="3:7" ht="15">
      <c r="C251" s="10" t="s">
        <v>308</v>
      </c>
      <c r="D251" s="29">
        <v>339200000</v>
      </c>
      <c r="F251">
        <v>1691</v>
      </c>
      <c r="G251">
        <f t="shared" si="3"/>
        <v>422.75</v>
      </c>
    </row>
    <row r="252" spans="3:7" ht="15">
      <c r="C252" s="10" t="s">
        <v>390</v>
      </c>
      <c r="D252" s="29">
        <v>340480000</v>
      </c>
      <c r="F252">
        <v>1699</v>
      </c>
      <c r="G252">
        <f t="shared" si="3"/>
        <v>424.75</v>
      </c>
    </row>
    <row r="253" spans="3:7" ht="15">
      <c r="C253" s="10" t="s">
        <v>387</v>
      </c>
      <c r="D253" s="29">
        <v>345440000</v>
      </c>
      <c r="F253">
        <v>1722</v>
      </c>
      <c r="G253">
        <f t="shared" si="3"/>
        <v>430.5</v>
      </c>
    </row>
    <row r="254" spans="3:7" ht="15">
      <c r="C254" s="10" t="s">
        <v>349</v>
      </c>
      <c r="D254" s="29">
        <v>346080000</v>
      </c>
      <c r="F254">
        <v>1725</v>
      </c>
      <c r="G254">
        <f t="shared" si="3"/>
        <v>431.25</v>
      </c>
    </row>
    <row r="255" spans="3:7" ht="15">
      <c r="C255" s="10" t="s">
        <v>243</v>
      </c>
      <c r="D255" s="29">
        <v>346240000</v>
      </c>
      <c r="F255">
        <v>1730</v>
      </c>
      <c r="G255">
        <f t="shared" si="3"/>
        <v>432.5</v>
      </c>
    </row>
    <row r="256" spans="3:7" ht="15">
      <c r="C256" s="10" t="s">
        <v>272</v>
      </c>
      <c r="D256" s="29">
        <v>347520000</v>
      </c>
      <c r="F256">
        <v>1724</v>
      </c>
      <c r="G256">
        <f t="shared" si="3"/>
        <v>431</v>
      </c>
    </row>
    <row r="257" spans="3:7" ht="15">
      <c r="C257" s="10" t="s">
        <v>305</v>
      </c>
      <c r="D257" s="29">
        <v>348000000</v>
      </c>
      <c r="F257">
        <v>1726</v>
      </c>
      <c r="G257">
        <f t="shared" si="3"/>
        <v>431.5</v>
      </c>
    </row>
    <row r="258" spans="3:7" ht="15">
      <c r="C258" s="10" t="s">
        <v>350</v>
      </c>
      <c r="D258" s="29">
        <v>348960000</v>
      </c>
      <c r="F258">
        <v>1739</v>
      </c>
      <c r="G258">
        <f t="shared" si="3"/>
        <v>434.75</v>
      </c>
    </row>
    <row r="259" spans="3:7" ht="15">
      <c r="C259" s="10" t="s">
        <v>122</v>
      </c>
      <c r="D259" s="29">
        <v>350400000</v>
      </c>
      <c r="F259">
        <v>1747</v>
      </c>
      <c r="G259">
        <f t="shared" si="3"/>
        <v>436.75</v>
      </c>
    </row>
    <row r="260" spans="3:7" ht="15">
      <c r="C260" s="10" t="s">
        <v>127</v>
      </c>
      <c r="D260" s="29">
        <v>350880000</v>
      </c>
      <c r="F260">
        <v>1750</v>
      </c>
      <c r="G260">
        <f t="shared" si="3"/>
        <v>437.5</v>
      </c>
    </row>
    <row r="261" spans="3:7" ht="15">
      <c r="C261" s="10" t="s">
        <v>137</v>
      </c>
      <c r="D261" s="29">
        <v>352480000</v>
      </c>
      <c r="F261">
        <v>1758</v>
      </c>
      <c r="G261">
        <f aca="true" t="shared" si="4" ref="G261:G324">F261/4</f>
        <v>439.5</v>
      </c>
    </row>
    <row r="262" spans="3:7" ht="15">
      <c r="C262" s="10" t="s">
        <v>102</v>
      </c>
      <c r="D262" s="29">
        <v>352960000</v>
      </c>
      <c r="F262">
        <v>1762</v>
      </c>
      <c r="G262">
        <f t="shared" si="4"/>
        <v>440.5</v>
      </c>
    </row>
    <row r="263" spans="3:7" ht="15">
      <c r="C263" s="10" t="s">
        <v>219</v>
      </c>
      <c r="D263" s="29">
        <v>353920000</v>
      </c>
      <c r="F263">
        <v>1766</v>
      </c>
      <c r="G263">
        <f t="shared" si="4"/>
        <v>441.5</v>
      </c>
    </row>
    <row r="264" spans="3:10" ht="15">
      <c r="C264" s="10" t="s">
        <v>290</v>
      </c>
      <c r="D264" s="29">
        <v>355520000</v>
      </c>
      <c r="E264" s="30">
        <f>SUM(D200:D264)</f>
        <v>19471040000</v>
      </c>
      <c r="F264">
        <v>1772</v>
      </c>
      <c r="G264">
        <f t="shared" si="4"/>
        <v>443</v>
      </c>
      <c r="H264" s="55">
        <f>SUM(G200:G264)</f>
        <v>24299.5</v>
      </c>
      <c r="J264" s="30">
        <f>E264/65</f>
        <v>299554461.53846157</v>
      </c>
    </row>
    <row r="265" spans="3:7" ht="15">
      <c r="C265" s="10" t="s">
        <v>293</v>
      </c>
      <c r="D265" s="29">
        <v>357760000</v>
      </c>
      <c r="F265">
        <v>1788</v>
      </c>
      <c r="G265">
        <f t="shared" si="4"/>
        <v>447</v>
      </c>
    </row>
    <row r="266" spans="3:7" ht="15">
      <c r="C266" s="10" t="s">
        <v>83</v>
      </c>
      <c r="D266" s="29">
        <v>359200000</v>
      </c>
      <c r="F266">
        <v>1791</v>
      </c>
      <c r="G266">
        <f t="shared" si="4"/>
        <v>447.75</v>
      </c>
    </row>
    <row r="267" spans="3:7" ht="15">
      <c r="C267" s="10" t="s">
        <v>257</v>
      </c>
      <c r="D267" s="29">
        <v>359520000</v>
      </c>
      <c r="F267">
        <v>1792</v>
      </c>
      <c r="G267">
        <f t="shared" si="4"/>
        <v>448</v>
      </c>
    </row>
    <row r="268" spans="3:7" ht="15">
      <c r="C268" s="10" t="s">
        <v>397</v>
      </c>
      <c r="D268" s="29">
        <v>359520000</v>
      </c>
      <c r="F268">
        <v>1793</v>
      </c>
      <c r="G268">
        <f t="shared" si="4"/>
        <v>448.25</v>
      </c>
    </row>
    <row r="269" spans="3:7" ht="15">
      <c r="C269" s="10" t="s">
        <v>155</v>
      </c>
      <c r="D269" s="29">
        <v>361760000</v>
      </c>
      <c r="F269">
        <v>1804</v>
      </c>
      <c r="G269">
        <f t="shared" si="4"/>
        <v>451</v>
      </c>
    </row>
    <row r="270" spans="3:7" ht="15">
      <c r="C270" s="10" t="s">
        <v>306</v>
      </c>
      <c r="D270" s="29">
        <v>362240000</v>
      </c>
      <c r="F270">
        <v>1809</v>
      </c>
      <c r="G270">
        <f t="shared" si="4"/>
        <v>452.25</v>
      </c>
    </row>
    <row r="271" spans="3:7" ht="15">
      <c r="C271" s="10" t="s">
        <v>394</v>
      </c>
      <c r="D271" s="29">
        <v>363040000</v>
      </c>
      <c r="F271">
        <v>1812</v>
      </c>
      <c r="G271">
        <f t="shared" si="4"/>
        <v>453</v>
      </c>
    </row>
    <row r="272" spans="3:7" ht="15">
      <c r="C272" s="10" t="s">
        <v>241</v>
      </c>
      <c r="D272" s="29">
        <v>363680000</v>
      </c>
      <c r="F272">
        <v>1815</v>
      </c>
      <c r="G272">
        <f t="shared" si="4"/>
        <v>453.75</v>
      </c>
    </row>
    <row r="273" spans="3:7" ht="15">
      <c r="C273" s="10" t="s">
        <v>145</v>
      </c>
      <c r="D273" s="29">
        <v>364800000</v>
      </c>
      <c r="F273">
        <v>1820</v>
      </c>
      <c r="G273">
        <f t="shared" si="4"/>
        <v>455</v>
      </c>
    </row>
    <row r="274" spans="3:7" ht="15">
      <c r="C274" s="10" t="s">
        <v>133</v>
      </c>
      <c r="D274" s="29">
        <v>365120000</v>
      </c>
      <c r="F274">
        <v>1823</v>
      </c>
      <c r="G274">
        <f t="shared" si="4"/>
        <v>455.75</v>
      </c>
    </row>
    <row r="275" spans="3:7" ht="15">
      <c r="C275" s="10" t="s">
        <v>323</v>
      </c>
      <c r="D275" s="29">
        <v>365440000</v>
      </c>
      <c r="F275">
        <v>1820</v>
      </c>
      <c r="G275">
        <f t="shared" si="4"/>
        <v>455</v>
      </c>
    </row>
    <row r="276" spans="3:7" ht="15">
      <c r="C276" s="10" t="s">
        <v>88</v>
      </c>
      <c r="D276" s="29">
        <v>365760000</v>
      </c>
      <c r="F276">
        <v>1823</v>
      </c>
      <c r="G276">
        <f t="shared" si="4"/>
        <v>455.75</v>
      </c>
    </row>
    <row r="277" spans="3:7" ht="15">
      <c r="C277" s="10" t="s">
        <v>338</v>
      </c>
      <c r="D277" s="29">
        <v>366400000</v>
      </c>
      <c r="F277">
        <v>1827</v>
      </c>
      <c r="G277">
        <f t="shared" si="4"/>
        <v>456.75</v>
      </c>
    </row>
    <row r="278" spans="3:7" ht="15">
      <c r="C278" s="10" t="s">
        <v>229</v>
      </c>
      <c r="D278" s="29">
        <v>366560000</v>
      </c>
      <c r="F278">
        <v>1831</v>
      </c>
      <c r="G278">
        <f t="shared" si="4"/>
        <v>457.75</v>
      </c>
    </row>
    <row r="279" spans="3:7" ht="15">
      <c r="C279" s="10" t="s">
        <v>152</v>
      </c>
      <c r="D279" s="29">
        <v>368160000</v>
      </c>
      <c r="F279">
        <v>1838</v>
      </c>
      <c r="G279">
        <f t="shared" si="4"/>
        <v>459.5</v>
      </c>
    </row>
    <row r="280" spans="3:7" ht="15">
      <c r="C280" s="10" t="s">
        <v>270</v>
      </c>
      <c r="D280" s="29">
        <v>368160000</v>
      </c>
      <c r="F280">
        <v>1836</v>
      </c>
      <c r="G280">
        <f t="shared" si="4"/>
        <v>459</v>
      </c>
    </row>
    <row r="281" spans="3:7" ht="15">
      <c r="C281" s="10" t="s">
        <v>288</v>
      </c>
      <c r="D281" s="29">
        <v>368480000</v>
      </c>
      <c r="F281">
        <v>1837</v>
      </c>
      <c r="G281">
        <f t="shared" si="4"/>
        <v>459.25</v>
      </c>
    </row>
    <row r="282" spans="3:7" ht="15">
      <c r="C282" s="10" t="s">
        <v>167</v>
      </c>
      <c r="D282" s="29">
        <v>368640000</v>
      </c>
      <c r="F282">
        <v>1838</v>
      </c>
      <c r="G282">
        <f t="shared" si="4"/>
        <v>459.5</v>
      </c>
    </row>
    <row r="283" spans="3:7" ht="15">
      <c r="C283" s="10" t="s">
        <v>213</v>
      </c>
      <c r="D283" s="29">
        <v>368800000</v>
      </c>
      <c r="F283">
        <v>1841</v>
      </c>
      <c r="G283">
        <f t="shared" si="4"/>
        <v>460.25</v>
      </c>
    </row>
    <row r="284" spans="3:7" ht="15">
      <c r="C284" s="10" t="s">
        <v>238</v>
      </c>
      <c r="D284" s="29">
        <v>369440000</v>
      </c>
      <c r="F284">
        <v>1843</v>
      </c>
      <c r="G284">
        <f t="shared" si="4"/>
        <v>460.75</v>
      </c>
    </row>
    <row r="285" spans="3:7" ht="15">
      <c r="C285" s="10" t="s">
        <v>171</v>
      </c>
      <c r="D285" s="29">
        <v>371680000</v>
      </c>
      <c r="F285">
        <v>1860</v>
      </c>
      <c r="G285">
        <f t="shared" si="4"/>
        <v>465</v>
      </c>
    </row>
    <row r="286" spans="3:7" ht="15">
      <c r="C286" s="10" t="s">
        <v>120</v>
      </c>
      <c r="D286" s="29">
        <v>373120000</v>
      </c>
      <c r="F286">
        <v>1870</v>
      </c>
      <c r="G286">
        <f t="shared" si="4"/>
        <v>467.5</v>
      </c>
    </row>
    <row r="287" spans="3:7" ht="15">
      <c r="C287" s="10" t="s">
        <v>228</v>
      </c>
      <c r="D287" s="29">
        <v>374560000</v>
      </c>
      <c r="F287">
        <v>1867</v>
      </c>
      <c r="G287">
        <f t="shared" si="4"/>
        <v>466.75</v>
      </c>
    </row>
    <row r="288" spans="3:7" ht="15">
      <c r="C288" s="10" t="s">
        <v>280</v>
      </c>
      <c r="D288" s="29">
        <v>375520000</v>
      </c>
      <c r="F288">
        <v>1872</v>
      </c>
      <c r="G288">
        <f t="shared" si="4"/>
        <v>468</v>
      </c>
    </row>
    <row r="289" spans="3:7" ht="15">
      <c r="C289" s="10" t="s">
        <v>251</v>
      </c>
      <c r="D289" s="29">
        <v>376480000</v>
      </c>
      <c r="F289">
        <v>1870</v>
      </c>
      <c r="G289">
        <f t="shared" si="4"/>
        <v>467.5</v>
      </c>
    </row>
    <row r="290" spans="3:7" ht="15">
      <c r="C290" s="10" t="s">
        <v>277</v>
      </c>
      <c r="D290" s="29">
        <v>381760000</v>
      </c>
      <c r="F290">
        <v>1902</v>
      </c>
      <c r="G290">
        <f t="shared" si="4"/>
        <v>475.5</v>
      </c>
    </row>
    <row r="291" spans="3:7" ht="15">
      <c r="C291" s="10" t="s">
        <v>94</v>
      </c>
      <c r="D291" s="29">
        <v>383360000</v>
      </c>
      <c r="F291">
        <v>1910</v>
      </c>
      <c r="G291">
        <f t="shared" si="4"/>
        <v>477.5</v>
      </c>
    </row>
    <row r="292" spans="3:7" ht="15">
      <c r="C292" s="10" t="s">
        <v>298</v>
      </c>
      <c r="D292" s="29">
        <v>383520000</v>
      </c>
      <c r="F292">
        <v>1913</v>
      </c>
      <c r="G292">
        <f t="shared" si="4"/>
        <v>478.25</v>
      </c>
    </row>
    <row r="293" spans="3:7" ht="15">
      <c r="C293" s="10" t="s">
        <v>329</v>
      </c>
      <c r="D293" s="29">
        <v>385760000</v>
      </c>
      <c r="F293">
        <v>1926</v>
      </c>
      <c r="G293">
        <f t="shared" si="4"/>
        <v>481.5</v>
      </c>
    </row>
    <row r="294" spans="3:7" ht="15">
      <c r="C294" s="10" t="s">
        <v>346</v>
      </c>
      <c r="D294" s="29">
        <v>386240000</v>
      </c>
      <c r="F294">
        <v>1926</v>
      </c>
      <c r="G294">
        <f t="shared" si="4"/>
        <v>481.5</v>
      </c>
    </row>
    <row r="295" spans="3:7" ht="15">
      <c r="C295" s="10" t="s">
        <v>320</v>
      </c>
      <c r="D295" s="29">
        <v>388000000</v>
      </c>
      <c r="F295">
        <v>1942</v>
      </c>
      <c r="G295">
        <f t="shared" si="4"/>
        <v>485.5</v>
      </c>
    </row>
    <row r="296" spans="3:7" ht="15">
      <c r="C296" s="10" t="s">
        <v>173</v>
      </c>
      <c r="D296" s="29">
        <v>388320000</v>
      </c>
      <c r="F296">
        <v>1937</v>
      </c>
      <c r="G296">
        <f t="shared" si="4"/>
        <v>484.25</v>
      </c>
    </row>
    <row r="297" spans="3:7" ht="15">
      <c r="C297" s="10" t="s">
        <v>165</v>
      </c>
      <c r="D297" s="29">
        <v>389120000</v>
      </c>
      <c r="F297">
        <v>1939</v>
      </c>
      <c r="G297">
        <f t="shared" si="4"/>
        <v>484.75</v>
      </c>
    </row>
    <row r="298" spans="3:7" ht="15">
      <c r="C298" s="10" t="s">
        <v>99</v>
      </c>
      <c r="D298" s="29">
        <v>390400000</v>
      </c>
      <c r="F298">
        <v>1946</v>
      </c>
      <c r="G298">
        <f t="shared" si="4"/>
        <v>486.5</v>
      </c>
    </row>
    <row r="299" spans="3:7" ht="15">
      <c r="C299" s="10" t="s">
        <v>82</v>
      </c>
      <c r="D299" s="29">
        <v>393440000</v>
      </c>
      <c r="F299">
        <v>1959</v>
      </c>
      <c r="G299">
        <f t="shared" si="4"/>
        <v>489.75</v>
      </c>
    </row>
    <row r="300" spans="3:7" ht="15">
      <c r="C300" s="10" t="s">
        <v>317</v>
      </c>
      <c r="D300" s="29">
        <v>398080000</v>
      </c>
      <c r="F300">
        <v>1989</v>
      </c>
      <c r="G300">
        <f t="shared" si="4"/>
        <v>497.25</v>
      </c>
    </row>
    <row r="301" spans="3:7" ht="15">
      <c r="C301" s="10" t="s">
        <v>348</v>
      </c>
      <c r="D301" s="29">
        <v>398240000</v>
      </c>
      <c r="F301">
        <v>1982</v>
      </c>
      <c r="G301">
        <f t="shared" si="4"/>
        <v>495.5</v>
      </c>
    </row>
    <row r="302" spans="3:7" ht="15">
      <c r="C302" s="10" t="s">
        <v>159</v>
      </c>
      <c r="D302" s="29">
        <v>399840000</v>
      </c>
      <c r="F302">
        <v>1989</v>
      </c>
      <c r="G302">
        <f t="shared" si="4"/>
        <v>497.25</v>
      </c>
    </row>
    <row r="303" spans="3:7" ht="15">
      <c r="C303" s="10" t="s">
        <v>147</v>
      </c>
      <c r="D303" s="29">
        <v>400000000</v>
      </c>
      <c r="F303">
        <v>1995</v>
      </c>
      <c r="G303">
        <f t="shared" si="4"/>
        <v>498.75</v>
      </c>
    </row>
    <row r="304" spans="3:7" ht="15">
      <c r="C304" s="10" t="s">
        <v>160</v>
      </c>
      <c r="D304" s="29">
        <v>416960000</v>
      </c>
      <c r="F304">
        <v>2081</v>
      </c>
      <c r="G304">
        <f t="shared" si="4"/>
        <v>520.25</v>
      </c>
    </row>
    <row r="305" spans="3:7" ht="15">
      <c r="C305" s="10" t="s">
        <v>383</v>
      </c>
      <c r="D305" s="29">
        <v>421120000</v>
      </c>
      <c r="F305">
        <v>2102</v>
      </c>
      <c r="G305">
        <f t="shared" si="4"/>
        <v>525.5</v>
      </c>
    </row>
    <row r="306" spans="3:7" ht="15">
      <c r="C306" s="10" t="s">
        <v>97</v>
      </c>
      <c r="D306" s="29">
        <v>422560000</v>
      </c>
      <c r="F306">
        <v>2114</v>
      </c>
      <c r="G306">
        <f t="shared" si="4"/>
        <v>528.5</v>
      </c>
    </row>
    <row r="307" spans="3:7" ht="15">
      <c r="C307" s="10" t="s">
        <v>386</v>
      </c>
      <c r="D307" s="29">
        <v>435360000</v>
      </c>
      <c r="F307">
        <v>2176</v>
      </c>
      <c r="G307">
        <f t="shared" si="4"/>
        <v>544</v>
      </c>
    </row>
    <row r="308" spans="3:7" ht="15">
      <c r="C308" s="10" t="s">
        <v>382</v>
      </c>
      <c r="D308" s="29">
        <v>447040000</v>
      </c>
      <c r="F308">
        <v>2230</v>
      </c>
      <c r="G308">
        <f t="shared" si="4"/>
        <v>557.5</v>
      </c>
    </row>
    <row r="309" spans="3:7" ht="15">
      <c r="C309" s="10" t="s">
        <v>274</v>
      </c>
      <c r="D309" s="29">
        <v>456320000</v>
      </c>
      <c r="F309">
        <v>2275</v>
      </c>
      <c r="G309">
        <f t="shared" si="4"/>
        <v>568.75</v>
      </c>
    </row>
    <row r="310" spans="3:7" ht="15">
      <c r="C310" s="10" t="s">
        <v>396</v>
      </c>
      <c r="D310" s="29">
        <v>464800000</v>
      </c>
      <c r="F310">
        <v>2310</v>
      </c>
      <c r="G310">
        <f t="shared" si="4"/>
        <v>577.5</v>
      </c>
    </row>
    <row r="311" spans="3:7" ht="15">
      <c r="C311" s="10" t="s">
        <v>115</v>
      </c>
      <c r="D311" s="29">
        <v>477600000</v>
      </c>
      <c r="F311">
        <v>2390</v>
      </c>
      <c r="G311">
        <f t="shared" si="4"/>
        <v>597.5</v>
      </c>
    </row>
    <row r="312" spans="3:7" ht="15">
      <c r="C312" s="10" t="s">
        <v>125</v>
      </c>
      <c r="D312" s="29">
        <v>480640000</v>
      </c>
      <c r="F312">
        <v>2400</v>
      </c>
      <c r="G312">
        <f t="shared" si="4"/>
        <v>600</v>
      </c>
    </row>
    <row r="313" spans="3:7" ht="15">
      <c r="C313" s="10" t="s">
        <v>400</v>
      </c>
      <c r="D313" s="29">
        <v>488480000</v>
      </c>
      <c r="F313">
        <v>2439</v>
      </c>
      <c r="G313">
        <f t="shared" si="4"/>
        <v>609.75</v>
      </c>
    </row>
    <row r="314" spans="3:7" ht="15">
      <c r="C314" s="10" t="s">
        <v>92</v>
      </c>
      <c r="D314" s="29">
        <v>495360000</v>
      </c>
      <c r="F314">
        <v>2479</v>
      </c>
      <c r="G314">
        <f t="shared" si="4"/>
        <v>619.75</v>
      </c>
    </row>
    <row r="315" spans="3:7" ht="15">
      <c r="C315" s="10" t="s">
        <v>372</v>
      </c>
      <c r="D315" s="29">
        <v>515360000</v>
      </c>
      <c r="F315">
        <v>2570</v>
      </c>
      <c r="G315">
        <f t="shared" si="4"/>
        <v>642.5</v>
      </c>
    </row>
    <row r="316" spans="3:7" ht="15">
      <c r="C316" s="10" t="s">
        <v>247</v>
      </c>
      <c r="D316" s="29">
        <v>520320000</v>
      </c>
      <c r="F316">
        <v>2594</v>
      </c>
      <c r="G316">
        <f t="shared" si="4"/>
        <v>648.5</v>
      </c>
    </row>
    <row r="317" spans="3:7" ht="15">
      <c r="C317" s="10" t="s">
        <v>358</v>
      </c>
      <c r="D317" s="29">
        <v>521280000</v>
      </c>
      <c r="F317">
        <v>2600</v>
      </c>
      <c r="G317">
        <f t="shared" si="4"/>
        <v>650</v>
      </c>
    </row>
    <row r="318" spans="3:7" ht="15">
      <c r="C318" s="10" t="s">
        <v>136</v>
      </c>
      <c r="D318" s="29">
        <v>528480000</v>
      </c>
      <c r="F318">
        <v>2637</v>
      </c>
      <c r="G318">
        <f t="shared" si="4"/>
        <v>659.25</v>
      </c>
    </row>
    <row r="319" spans="3:7" ht="15">
      <c r="C319" s="10" t="s">
        <v>381</v>
      </c>
      <c r="D319" s="29">
        <v>528960000</v>
      </c>
      <c r="F319">
        <v>2636</v>
      </c>
      <c r="G319">
        <f t="shared" si="4"/>
        <v>659</v>
      </c>
    </row>
    <row r="320" spans="3:7" ht="15">
      <c r="C320" s="10" t="s">
        <v>304</v>
      </c>
      <c r="D320" s="29">
        <v>548000000</v>
      </c>
      <c r="F320">
        <v>2740</v>
      </c>
      <c r="G320">
        <f t="shared" si="4"/>
        <v>685</v>
      </c>
    </row>
    <row r="321" spans="3:7" ht="15">
      <c r="C321" s="10" t="s">
        <v>112</v>
      </c>
      <c r="D321" s="29">
        <v>550080000</v>
      </c>
      <c r="F321">
        <v>2745</v>
      </c>
      <c r="G321">
        <f t="shared" si="4"/>
        <v>686.25</v>
      </c>
    </row>
    <row r="322" spans="3:7" ht="15">
      <c r="C322" s="10" t="s">
        <v>169</v>
      </c>
      <c r="D322" s="29">
        <v>573600000</v>
      </c>
      <c r="F322">
        <v>2861</v>
      </c>
      <c r="G322">
        <f t="shared" si="4"/>
        <v>715.25</v>
      </c>
    </row>
    <row r="323" spans="3:7" ht="15">
      <c r="C323" s="10" t="s">
        <v>302</v>
      </c>
      <c r="D323" s="29">
        <v>592160000</v>
      </c>
      <c r="F323">
        <v>2953</v>
      </c>
      <c r="G323">
        <f t="shared" si="4"/>
        <v>738.25</v>
      </c>
    </row>
    <row r="324" spans="3:7" ht="15">
      <c r="C324" s="10" t="s">
        <v>117</v>
      </c>
      <c r="D324" s="29">
        <v>613920000</v>
      </c>
      <c r="F324">
        <v>3066</v>
      </c>
      <c r="G324">
        <f t="shared" si="4"/>
        <v>766.5</v>
      </c>
    </row>
    <row r="325" spans="3:7" ht="15">
      <c r="C325" s="10" t="s">
        <v>401</v>
      </c>
      <c r="D325" s="29">
        <v>649280000</v>
      </c>
      <c r="F325">
        <v>3223</v>
      </c>
      <c r="G325">
        <f>F325/4</f>
        <v>805.75</v>
      </c>
    </row>
    <row r="326" spans="3:7" ht="15">
      <c r="C326" s="10" t="s">
        <v>356</v>
      </c>
      <c r="D326" s="29">
        <v>682240000</v>
      </c>
      <c r="F326">
        <v>3406</v>
      </c>
      <c r="G326">
        <f>F326/4</f>
        <v>851.5</v>
      </c>
    </row>
    <row r="327" spans="3:7" ht="15">
      <c r="C327" s="10" t="s">
        <v>366</v>
      </c>
      <c r="D327" s="29">
        <v>715520000</v>
      </c>
      <c r="F327">
        <v>3570</v>
      </c>
      <c r="G327">
        <f>F327/4</f>
        <v>892.5</v>
      </c>
    </row>
    <row r="328" spans="3:7" ht="15">
      <c r="C328" s="10" t="s">
        <v>242</v>
      </c>
      <c r="D328" s="29">
        <v>738400000</v>
      </c>
      <c r="F328">
        <v>3685</v>
      </c>
      <c r="G328">
        <f>F328/4</f>
        <v>921.25</v>
      </c>
    </row>
    <row r="329" spans="3:10" ht="15">
      <c r="C329" s="10" t="s">
        <v>332</v>
      </c>
      <c r="D329" s="29">
        <v>764480000</v>
      </c>
      <c r="E329" s="30">
        <f>SUM(D265:D329)</f>
        <v>28678240000</v>
      </c>
      <c r="F329">
        <v>3810</v>
      </c>
      <c r="G329">
        <f>F329/4</f>
        <v>952.5</v>
      </c>
      <c r="H329" s="55">
        <f>SUM(G265:G329)</f>
        <v>35766.75</v>
      </c>
      <c r="J329" s="30">
        <f>E329/65</f>
        <v>441203692.3076923</v>
      </c>
    </row>
    <row r="330" spans="3:4" ht="15">
      <c r="C330" s="12" t="s">
        <v>416</v>
      </c>
      <c r="D330" s="17">
        <v>76821600000</v>
      </c>
    </row>
    <row r="331" spans="6:7" ht="15">
      <c r="F331">
        <f>SUM(F4:F329)</f>
        <v>383489</v>
      </c>
      <c r="G331" s="55">
        <f>SUM(G4:G329)</f>
        <v>95872.25</v>
      </c>
    </row>
    <row r="333" spans="3:5" ht="15">
      <c r="C333" t="s">
        <v>432</v>
      </c>
      <c r="D333" s="29">
        <v>6084960000</v>
      </c>
      <c r="E333" s="31">
        <f>D333/D330</f>
        <v>0.07920897247649099</v>
      </c>
    </row>
    <row r="334" spans="3:5" ht="15">
      <c r="C334" t="s">
        <v>433</v>
      </c>
      <c r="D334" s="29">
        <v>9810720000</v>
      </c>
      <c r="E334" s="31">
        <f>D334/D330</f>
        <v>0.12770783217220158</v>
      </c>
    </row>
    <row r="335" spans="3:5" ht="15">
      <c r="C335" t="s">
        <v>434</v>
      </c>
      <c r="D335" s="29">
        <v>12776640000</v>
      </c>
      <c r="E335" s="31">
        <f>D335/D330</f>
        <v>0.1663157237027086</v>
      </c>
    </row>
    <row r="336" spans="3:5" ht="15">
      <c r="C336" t="s">
        <v>435</v>
      </c>
      <c r="D336" s="29">
        <v>19471040000</v>
      </c>
      <c r="E336" s="31">
        <f>D336/D330</f>
        <v>0.25345788163745614</v>
      </c>
    </row>
    <row r="337" spans="3:5" ht="15">
      <c r="C337" t="s">
        <v>436</v>
      </c>
      <c r="D337" s="29">
        <v>28678240000</v>
      </c>
      <c r="E337" s="31">
        <f>D337/D330</f>
        <v>0.3733095900111427</v>
      </c>
    </row>
    <row r="340" spans="3:7" ht="15">
      <c r="C340" t="s">
        <v>515</v>
      </c>
      <c r="D340" s="16" t="s">
        <v>516</v>
      </c>
      <c r="E340" t="s">
        <v>518</v>
      </c>
      <c r="F340" t="s">
        <v>513</v>
      </c>
      <c r="G340" s="16" t="s">
        <v>519</v>
      </c>
    </row>
    <row r="341" spans="4:7" ht="15">
      <c r="D341" s="16">
        <v>0</v>
      </c>
      <c r="G341" s="16">
        <v>0</v>
      </c>
    </row>
    <row r="342" spans="2:7" ht="15">
      <c r="B342" t="s">
        <v>432</v>
      </c>
      <c r="C342">
        <v>66</v>
      </c>
      <c r="D342" s="104">
        <f>C342/C347*100</f>
        <v>20.245398773006134</v>
      </c>
      <c r="E342" s="29">
        <v>6084960000</v>
      </c>
      <c r="F342">
        <f>E342/E347*100</f>
        <v>7.920897247649099</v>
      </c>
      <c r="G342" s="104">
        <f>F342</f>
        <v>7.920897247649099</v>
      </c>
    </row>
    <row r="343" spans="2:7" ht="15">
      <c r="B343" t="s">
        <v>433</v>
      </c>
      <c r="C343">
        <v>131</v>
      </c>
      <c r="D343" s="104">
        <f>C343/C347*100</f>
        <v>40.1840490797546</v>
      </c>
      <c r="E343" s="29">
        <v>9810720000</v>
      </c>
      <c r="F343">
        <f>E343/E347*100</f>
        <v>12.770783217220158</v>
      </c>
      <c r="G343" s="104">
        <f>F343+G342</f>
        <v>20.691680464869258</v>
      </c>
    </row>
    <row r="344" spans="2:7" ht="15">
      <c r="B344" t="s">
        <v>434</v>
      </c>
      <c r="C344">
        <v>196</v>
      </c>
      <c r="D344" s="104">
        <f>C344/C347*100</f>
        <v>60.122699386503065</v>
      </c>
      <c r="E344" s="29">
        <v>12776640000</v>
      </c>
      <c r="F344">
        <f>E344/E347*100</f>
        <v>16.63157237027086</v>
      </c>
      <c r="G344" s="104">
        <f>F344+G343</f>
        <v>37.32325283514012</v>
      </c>
    </row>
    <row r="345" spans="2:7" ht="15">
      <c r="B345" t="s">
        <v>435</v>
      </c>
      <c r="C345">
        <v>261</v>
      </c>
      <c r="D345" s="104">
        <f>C345/C347*100</f>
        <v>80.06134969325154</v>
      </c>
      <c r="E345" s="29">
        <v>19471040000</v>
      </c>
      <c r="F345">
        <f>E345/E347*100</f>
        <v>25.345788163745613</v>
      </c>
      <c r="G345" s="104">
        <f>F345+G344</f>
        <v>62.669040998885734</v>
      </c>
    </row>
    <row r="346" spans="2:7" ht="15">
      <c r="B346" t="s">
        <v>436</v>
      </c>
      <c r="C346">
        <v>326</v>
      </c>
      <c r="D346" s="104">
        <f>C346/C347*100</f>
        <v>100</v>
      </c>
      <c r="E346" s="29">
        <v>28678240000</v>
      </c>
      <c r="F346">
        <f>E346/E347*100</f>
        <v>37.33095900111427</v>
      </c>
      <c r="G346" s="104">
        <f>F346+G345</f>
        <v>100</v>
      </c>
    </row>
    <row r="347" spans="2:5" ht="15">
      <c r="B347" t="s">
        <v>517</v>
      </c>
      <c r="C347">
        <v>326</v>
      </c>
      <c r="E347" s="17">
        <v>76821600000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3477-0F59-46C8-B4A8-B10DD5556A86}">
  <dimension ref="B4:K67"/>
  <sheetViews>
    <sheetView zoomScale="108" zoomScaleNormal="108" workbookViewId="0" topLeftCell="B61">
      <selection activeCell="C4" sqref="C4:E50"/>
    </sheetView>
  </sheetViews>
  <sheetFormatPr defaultColWidth="9.140625" defaultRowHeight="15"/>
  <cols>
    <col min="3" max="3" width="7.140625" style="0" customWidth="1"/>
    <col min="4" max="4" width="21.421875" style="0" customWidth="1"/>
    <col min="5" max="5" width="22.00390625" style="0" customWidth="1"/>
    <col min="6" max="6" width="17.7109375" style="0" customWidth="1"/>
    <col min="11" max="11" width="15.7109375" style="0" bestFit="1" customWidth="1"/>
  </cols>
  <sheetData>
    <row r="4" spans="3:7" ht="15">
      <c r="C4" s="6" t="s">
        <v>0</v>
      </c>
      <c r="D4" s="29" t="s">
        <v>1</v>
      </c>
      <c r="E4" t="s">
        <v>437</v>
      </c>
      <c r="G4" t="s">
        <v>451</v>
      </c>
    </row>
    <row r="5" spans="3:11" ht="15">
      <c r="C5" s="6">
        <v>1</v>
      </c>
      <c r="D5" s="29" t="s">
        <v>43</v>
      </c>
      <c r="E5" s="29">
        <v>189600000</v>
      </c>
      <c r="F5" s="29">
        <v>4868400000</v>
      </c>
      <c r="G5">
        <v>739</v>
      </c>
      <c r="H5">
        <f>G5/4</f>
        <v>184.75</v>
      </c>
      <c r="K5" s="30">
        <f>F5/9</f>
        <v>540933333.3333334</v>
      </c>
    </row>
    <row r="6" spans="3:11" ht="15">
      <c r="C6" s="6">
        <v>2</v>
      </c>
      <c r="D6" s="29" t="s">
        <v>68</v>
      </c>
      <c r="E6" s="29">
        <v>340000000</v>
      </c>
      <c r="F6" s="29"/>
      <c r="G6">
        <v>1359</v>
      </c>
      <c r="H6">
        <f aca="true" t="shared" si="0" ref="H6:H49">G6/4</f>
        <v>339.75</v>
      </c>
      <c r="K6" s="30">
        <f aca="true" t="shared" si="1" ref="K6:K49">F6/9</f>
        <v>0</v>
      </c>
    </row>
    <row r="7" spans="3:11" ht="15">
      <c r="C7" s="6">
        <v>3</v>
      </c>
      <c r="D7" s="29" t="s">
        <v>67</v>
      </c>
      <c r="E7" s="29">
        <v>387000000</v>
      </c>
      <c r="F7" s="29"/>
      <c r="G7">
        <v>1433</v>
      </c>
      <c r="H7">
        <f t="shared" si="0"/>
        <v>358.25</v>
      </c>
      <c r="K7" s="30">
        <f t="shared" si="1"/>
        <v>0</v>
      </c>
    </row>
    <row r="8" spans="3:11" ht="15">
      <c r="C8" s="6">
        <v>4</v>
      </c>
      <c r="D8" s="29" t="s">
        <v>62</v>
      </c>
      <c r="E8" s="29">
        <v>463400000</v>
      </c>
      <c r="F8" s="29"/>
      <c r="G8">
        <v>2205</v>
      </c>
      <c r="H8">
        <f t="shared" si="0"/>
        <v>551.25</v>
      </c>
      <c r="K8" s="30">
        <f t="shared" si="1"/>
        <v>0</v>
      </c>
    </row>
    <row r="9" spans="3:11" ht="15">
      <c r="C9" s="6">
        <v>5</v>
      </c>
      <c r="D9" s="29" t="s">
        <v>66</v>
      </c>
      <c r="E9" s="29">
        <v>618200000</v>
      </c>
      <c r="F9" s="29"/>
      <c r="G9">
        <v>2470</v>
      </c>
      <c r="H9">
        <f t="shared" si="0"/>
        <v>617.5</v>
      </c>
      <c r="K9" s="30">
        <f t="shared" si="1"/>
        <v>0</v>
      </c>
    </row>
    <row r="10" spans="3:11" ht="15">
      <c r="C10" s="6">
        <v>6</v>
      </c>
      <c r="D10" s="29" t="s">
        <v>65</v>
      </c>
      <c r="E10" s="29">
        <v>699400000</v>
      </c>
      <c r="F10" s="29"/>
      <c r="G10">
        <v>2797</v>
      </c>
      <c r="H10">
        <f t="shared" si="0"/>
        <v>699.25</v>
      </c>
      <c r="K10" s="30">
        <f t="shared" si="1"/>
        <v>0</v>
      </c>
    </row>
    <row r="11" spans="3:11" ht="15">
      <c r="C11" s="6">
        <v>7</v>
      </c>
      <c r="D11" s="29" t="s">
        <v>59</v>
      </c>
      <c r="E11" s="29">
        <v>709800000</v>
      </c>
      <c r="F11" s="29"/>
      <c r="G11">
        <v>2947</v>
      </c>
      <c r="H11">
        <f t="shared" si="0"/>
        <v>736.75</v>
      </c>
      <c r="K11" s="30">
        <f t="shared" si="1"/>
        <v>0</v>
      </c>
    </row>
    <row r="12" spans="3:11" ht="15">
      <c r="C12" s="6">
        <v>8</v>
      </c>
      <c r="D12" s="29" t="s">
        <v>30</v>
      </c>
      <c r="E12" s="29">
        <v>717400000</v>
      </c>
      <c r="F12" s="29"/>
      <c r="G12">
        <v>2948</v>
      </c>
      <c r="H12">
        <f t="shared" si="0"/>
        <v>737</v>
      </c>
      <c r="K12" s="30">
        <f t="shared" si="1"/>
        <v>0</v>
      </c>
    </row>
    <row r="13" spans="3:11" ht="15">
      <c r="C13" s="6">
        <v>9</v>
      </c>
      <c r="D13" s="29" t="s">
        <v>48</v>
      </c>
      <c r="E13" s="29">
        <v>743600000</v>
      </c>
      <c r="F13" s="29"/>
      <c r="G13">
        <v>2950</v>
      </c>
      <c r="H13">
        <f t="shared" si="0"/>
        <v>737.5</v>
      </c>
      <c r="I13">
        <f>SUM(H5:H13)</f>
        <v>4962</v>
      </c>
      <c r="K13" s="30">
        <f t="shared" si="1"/>
        <v>0</v>
      </c>
    </row>
    <row r="14" spans="3:11" ht="15">
      <c r="C14" s="6">
        <v>10</v>
      </c>
      <c r="D14" s="29" t="s">
        <v>52</v>
      </c>
      <c r="E14" s="29">
        <v>774200000</v>
      </c>
      <c r="F14" s="29">
        <v>7229200000</v>
      </c>
      <c r="G14">
        <v>2923</v>
      </c>
      <c r="H14">
        <f t="shared" si="0"/>
        <v>730.75</v>
      </c>
      <c r="K14" s="30">
        <f t="shared" si="1"/>
        <v>803244444.4444444</v>
      </c>
    </row>
    <row r="15" spans="3:11" ht="15">
      <c r="C15" s="6">
        <v>11</v>
      </c>
      <c r="D15" s="29" t="s">
        <v>29</v>
      </c>
      <c r="E15" s="29">
        <v>794400000</v>
      </c>
      <c r="F15" s="29"/>
      <c r="G15">
        <v>3055</v>
      </c>
      <c r="H15">
        <f t="shared" si="0"/>
        <v>763.75</v>
      </c>
      <c r="K15" s="30">
        <f t="shared" si="1"/>
        <v>0</v>
      </c>
    </row>
    <row r="16" spans="3:11" ht="15">
      <c r="C16" s="6">
        <v>12</v>
      </c>
      <c r="D16" s="29" t="s">
        <v>41</v>
      </c>
      <c r="E16" s="29">
        <v>794600000</v>
      </c>
      <c r="F16" s="29"/>
      <c r="G16">
        <v>3097</v>
      </c>
      <c r="H16">
        <f t="shared" si="0"/>
        <v>774.25</v>
      </c>
      <c r="K16" s="30">
        <f t="shared" si="1"/>
        <v>0</v>
      </c>
    </row>
    <row r="17" spans="3:11" ht="15">
      <c r="C17" s="6">
        <v>13</v>
      </c>
      <c r="D17" s="29" t="s">
        <v>33</v>
      </c>
      <c r="E17" s="29">
        <v>797600000</v>
      </c>
      <c r="F17" s="29"/>
      <c r="G17">
        <v>3187</v>
      </c>
      <c r="H17">
        <f t="shared" si="0"/>
        <v>796.75</v>
      </c>
      <c r="K17" s="30">
        <f t="shared" si="1"/>
        <v>0</v>
      </c>
    </row>
    <row r="18" spans="3:11" ht="15">
      <c r="C18" s="6">
        <v>14</v>
      </c>
      <c r="D18" s="29" t="s">
        <v>50</v>
      </c>
      <c r="E18" s="29">
        <v>801000000</v>
      </c>
      <c r="F18" s="29"/>
      <c r="G18">
        <v>3187</v>
      </c>
      <c r="H18">
        <f t="shared" si="0"/>
        <v>796.75</v>
      </c>
      <c r="K18" s="30">
        <f t="shared" si="1"/>
        <v>0</v>
      </c>
    </row>
    <row r="19" spans="3:11" ht="15">
      <c r="C19" s="6">
        <v>15</v>
      </c>
      <c r="D19" s="29" t="s">
        <v>31</v>
      </c>
      <c r="E19" s="29">
        <v>811800000</v>
      </c>
      <c r="F19" s="29"/>
      <c r="G19">
        <v>3207</v>
      </c>
      <c r="H19">
        <f t="shared" si="0"/>
        <v>801.75</v>
      </c>
      <c r="K19" s="30">
        <f t="shared" si="1"/>
        <v>0</v>
      </c>
    </row>
    <row r="20" spans="3:11" ht="15">
      <c r="C20" s="6">
        <v>16</v>
      </c>
      <c r="D20" s="29" t="s">
        <v>27</v>
      </c>
      <c r="E20" s="29">
        <v>818200000</v>
      </c>
      <c r="F20" s="29"/>
      <c r="G20">
        <v>3229</v>
      </c>
      <c r="H20">
        <f t="shared" si="0"/>
        <v>807.25</v>
      </c>
      <c r="K20" s="30">
        <f t="shared" si="1"/>
        <v>0</v>
      </c>
    </row>
    <row r="21" spans="3:11" ht="15">
      <c r="C21" s="6">
        <v>17</v>
      </c>
      <c r="D21" s="29" t="s">
        <v>64</v>
      </c>
      <c r="E21" s="29">
        <v>818600000</v>
      </c>
      <c r="F21" s="29"/>
      <c r="G21">
        <v>3271</v>
      </c>
      <c r="H21">
        <f t="shared" si="0"/>
        <v>817.75</v>
      </c>
      <c r="K21" s="30">
        <f t="shared" si="1"/>
        <v>0</v>
      </c>
    </row>
    <row r="22" spans="3:11" ht="15">
      <c r="C22" s="6">
        <v>18</v>
      </c>
      <c r="D22" s="29" t="s">
        <v>61</v>
      </c>
      <c r="E22" s="29">
        <v>818800000</v>
      </c>
      <c r="F22" s="29"/>
      <c r="G22">
        <v>3277</v>
      </c>
      <c r="H22">
        <f t="shared" si="0"/>
        <v>819.25</v>
      </c>
      <c r="I22" s="55">
        <f>SUM(H14:H22)</f>
        <v>7108.25</v>
      </c>
      <c r="K22" s="30">
        <f t="shared" si="1"/>
        <v>0</v>
      </c>
    </row>
    <row r="23" spans="3:11" ht="15">
      <c r="C23" s="6">
        <v>19</v>
      </c>
      <c r="D23" s="29" t="s">
        <v>51</v>
      </c>
      <c r="E23" s="29">
        <v>819800000</v>
      </c>
      <c r="F23" s="29">
        <v>7434200000</v>
      </c>
      <c r="G23">
        <v>3260</v>
      </c>
      <c r="H23">
        <f t="shared" si="0"/>
        <v>815</v>
      </c>
      <c r="K23" s="30">
        <f t="shared" si="1"/>
        <v>826022222.2222222</v>
      </c>
    </row>
    <row r="24" spans="3:11" ht="15">
      <c r="C24" s="6">
        <v>20</v>
      </c>
      <c r="D24" s="29" t="s">
        <v>26</v>
      </c>
      <c r="E24" s="29">
        <v>820600000</v>
      </c>
      <c r="F24" s="29"/>
      <c r="G24">
        <v>3282</v>
      </c>
      <c r="H24">
        <f t="shared" si="0"/>
        <v>820.5</v>
      </c>
      <c r="K24" s="30">
        <f t="shared" si="1"/>
        <v>0</v>
      </c>
    </row>
    <row r="25" spans="3:11" ht="15">
      <c r="C25" s="6">
        <v>21</v>
      </c>
      <c r="D25" s="29" t="s">
        <v>46</v>
      </c>
      <c r="E25" s="29">
        <v>822200000</v>
      </c>
      <c r="F25" s="29"/>
      <c r="G25">
        <v>3309</v>
      </c>
      <c r="H25">
        <f t="shared" si="0"/>
        <v>827.25</v>
      </c>
      <c r="K25" s="30">
        <f t="shared" si="1"/>
        <v>0</v>
      </c>
    </row>
    <row r="26" spans="3:11" ht="15">
      <c r="C26" s="6">
        <v>22</v>
      </c>
      <c r="D26" s="29" t="s">
        <v>58</v>
      </c>
      <c r="E26" s="29">
        <v>824400000</v>
      </c>
      <c r="F26" s="29"/>
      <c r="G26">
        <v>3306</v>
      </c>
      <c r="H26">
        <f t="shared" si="0"/>
        <v>826.5</v>
      </c>
      <c r="K26" s="30">
        <f t="shared" si="1"/>
        <v>0</v>
      </c>
    </row>
    <row r="27" spans="3:11" ht="15">
      <c r="C27" s="6">
        <v>23</v>
      </c>
      <c r="D27" s="29" t="s">
        <v>54</v>
      </c>
      <c r="E27" s="29">
        <v>828000000</v>
      </c>
      <c r="F27" s="29"/>
      <c r="G27">
        <v>3319</v>
      </c>
      <c r="H27">
        <f t="shared" si="0"/>
        <v>829.75</v>
      </c>
      <c r="K27" s="30">
        <f t="shared" si="1"/>
        <v>0</v>
      </c>
    </row>
    <row r="28" spans="3:11" ht="15">
      <c r="C28" s="6">
        <v>24</v>
      </c>
      <c r="D28" s="29" t="s">
        <v>42</v>
      </c>
      <c r="E28" s="29">
        <v>828800000</v>
      </c>
      <c r="F28" s="29"/>
      <c r="G28">
        <v>3319</v>
      </c>
      <c r="H28">
        <f t="shared" si="0"/>
        <v>829.75</v>
      </c>
      <c r="K28" s="30">
        <f t="shared" si="1"/>
        <v>0</v>
      </c>
    </row>
    <row r="29" spans="3:11" ht="15">
      <c r="C29" s="6">
        <v>25</v>
      </c>
      <c r="D29" s="29" t="s">
        <v>53</v>
      </c>
      <c r="E29" s="29">
        <v>829800000</v>
      </c>
      <c r="F29" s="29"/>
      <c r="G29">
        <v>3323</v>
      </c>
      <c r="H29">
        <f t="shared" si="0"/>
        <v>830.75</v>
      </c>
      <c r="K29" s="30">
        <f t="shared" si="1"/>
        <v>0</v>
      </c>
    </row>
    <row r="30" spans="3:11" ht="15">
      <c r="C30" s="6">
        <v>26</v>
      </c>
      <c r="D30" s="29" t="s">
        <v>32</v>
      </c>
      <c r="E30" s="29">
        <v>830000000</v>
      </c>
      <c r="F30" s="29"/>
      <c r="G30">
        <v>3358</v>
      </c>
      <c r="H30">
        <f t="shared" si="0"/>
        <v>839.5</v>
      </c>
      <c r="K30" s="30">
        <f t="shared" si="1"/>
        <v>0</v>
      </c>
    </row>
    <row r="31" spans="3:11" ht="15">
      <c r="C31" s="6">
        <v>27</v>
      </c>
      <c r="D31" s="29" t="s">
        <v>45</v>
      </c>
      <c r="E31" s="29">
        <v>830600000</v>
      </c>
      <c r="F31" s="29"/>
      <c r="G31">
        <v>3375</v>
      </c>
      <c r="H31">
        <f t="shared" si="0"/>
        <v>843.75</v>
      </c>
      <c r="I31" s="55">
        <f>SUM(H23:H31)</f>
        <v>7462.75</v>
      </c>
      <c r="K31" s="30">
        <f t="shared" si="1"/>
        <v>0</v>
      </c>
    </row>
    <row r="32" spans="3:11" ht="15">
      <c r="C32" s="6">
        <v>28</v>
      </c>
      <c r="D32" s="29" t="s">
        <v>40</v>
      </c>
      <c r="E32" s="29">
        <v>831200000</v>
      </c>
      <c r="F32" s="29">
        <v>7575600000</v>
      </c>
      <c r="G32">
        <v>3355</v>
      </c>
      <c r="H32">
        <f t="shared" si="0"/>
        <v>838.75</v>
      </c>
      <c r="K32" s="30">
        <f t="shared" si="1"/>
        <v>841733333.3333334</v>
      </c>
    </row>
    <row r="33" spans="3:11" ht="15">
      <c r="C33" s="6">
        <v>29</v>
      </c>
      <c r="D33" s="29" t="s">
        <v>39</v>
      </c>
      <c r="E33" s="29">
        <v>835800000</v>
      </c>
      <c r="F33" s="29"/>
      <c r="G33">
        <v>3352</v>
      </c>
      <c r="H33">
        <f t="shared" si="0"/>
        <v>838</v>
      </c>
      <c r="K33" s="30">
        <f t="shared" si="1"/>
        <v>0</v>
      </c>
    </row>
    <row r="34" spans="3:11" ht="15">
      <c r="C34" s="6">
        <v>30</v>
      </c>
      <c r="D34" s="29" t="s">
        <v>47</v>
      </c>
      <c r="E34" s="29">
        <v>837000000</v>
      </c>
      <c r="F34" s="29"/>
      <c r="G34">
        <v>3355</v>
      </c>
      <c r="H34">
        <f t="shared" si="0"/>
        <v>838.75</v>
      </c>
      <c r="K34" s="30">
        <f t="shared" si="1"/>
        <v>0</v>
      </c>
    </row>
    <row r="35" spans="3:11" ht="15">
      <c r="C35" s="6">
        <v>31</v>
      </c>
      <c r="D35" s="29" t="s">
        <v>35</v>
      </c>
      <c r="E35" s="29">
        <v>839400000</v>
      </c>
      <c r="F35" s="29"/>
      <c r="G35">
        <v>3369</v>
      </c>
      <c r="H35">
        <f t="shared" si="0"/>
        <v>842.25</v>
      </c>
      <c r="K35" s="30">
        <f t="shared" si="1"/>
        <v>0</v>
      </c>
    </row>
    <row r="36" spans="3:11" ht="15">
      <c r="C36" s="6">
        <v>32</v>
      </c>
      <c r="D36" s="29" t="s">
        <v>49</v>
      </c>
      <c r="E36" s="29">
        <v>839400000</v>
      </c>
      <c r="F36" s="29"/>
      <c r="G36">
        <v>3385</v>
      </c>
      <c r="H36">
        <f t="shared" si="0"/>
        <v>846.25</v>
      </c>
      <c r="K36" s="30">
        <f t="shared" si="1"/>
        <v>0</v>
      </c>
    </row>
    <row r="37" spans="3:11" ht="15">
      <c r="C37" s="6">
        <v>33</v>
      </c>
      <c r="D37" s="29" t="s">
        <v>36</v>
      </c>
      <c r="E37" s="29">
        <v>846400000</v>
      </c>
      <c r="F37" s="29"/>
      <c r="G37">
        <v>3384</v>
      </c>
      <c r="H37">
        <f t="shared" si="0"/>
        <v>846</v>
      </c>
      <c r="K37" s="30">
        <f t="shared" si="1"/>
        <v>0</v>
      </c>
    </row>
    <row r="38" spans="3:11" ht="15">
      <c r="C38" s="6">
        <v>34</v>
      </c>
      <c r="D38" s="29" t="s">
        <v>60</v>
      </c>
      <c r="E38" s="29">
        <v>846600000</v>
      </c>
      <c r="F38" s="29"/>
      <c r="G38">
        <v>3380</v>
      </c>
      <c r="H38">
        <f t="shared" si="0"/>
        <v>845</v>
      </c>
      <c r="K38" s="30">
        <f t="shared" si="1"/>
        <v>0</v>
      </c>
    </row>
    <row r="39" spans="3:11" ht="15">
      <c r="C39" s="6">
        <v>35</v>
      </c>
      <c r="D39" s="29" t="s">
        <v>55</v>
      </c>
      <c r="E39" s="29">
        <v>848800000</v>
      </c>
      <c r="F39" s="29"/>
      <c r="G39">
        <v>3383</v>
      </c>
      <c r="H39">
        <f t="shared" si="0"/>
        <v>845.75</v>
      </c>
      <c r="K39" s="30">
        <f t="shared" si="1"/>
        <v>0</v>
      </c>
    </row>
    <row r="40" spans="3:11" ht="15">
      <c r="C40" s="6">
        <v>36</v>
      </c>
      <c r="D40" s="29" t="s">
        <v>44</v>
      </c>
      <c r="E40" s="29">
        <v>851000000</v>
      </c>
      <c r="F40" s="29"/>
      <c r="G40">
        <v>3403</v>
      </c>
      <c r="H40">
        <f t="shared" si="0"/>
        <v>850.75</v>
      </c>
      <c r="I40" s="55">
        <f>SUM(H32:H40)</f>
        <v>7591.5</v>
      </c>
      <c r="K40" s="30">
        <f t="shared" si="1"/>
        <v>0</v>
      </c>
    </row>
    <row r="41" spans="3:11" ht="15">
      <c r="C41" s="6">
        <v>37</v>
      </c>
      <c r="D41" s="29" t="s">
        <v>25</v>
      </c>
      <c r="E41" s="29">
        <v>856200000</v>
      </c>
      <c r="F41" s="29">
        <v>8028200000</v>
      </c>
      <c r="G41">
        <v>3399</v>
      </c>
      <c r="H41">
        <f t="shared" si="0"/>
        <v>849.75</v>
      </c>
      <c r="K41" s="30">
        <f t="shared" si="1"/>
        <v>892022222.2222222</v>
      </c>
    </row>
    <row r="42" spans="3:11" ht="15">
      <c r="C42" s="6">
        <v>38</v>
      </c>
      <c r="D42" s="29" t="s">
        <v>28</v>
      </c>
      <c r="E42" s="29">
        <v>856600000</v>
      </c>
      <c r="F42" s="29"/>
      <c r="G42">
        <v>3424</v>
      </c>
      <c r="H42">
        <f t="shared" si="0"/>
        <v>856</v>
      </c>
      <c r="K42" s="30">
        <f t="shared" si="1"/>
        <v>0</v>
      </c>
    </row>
    <row r="43" spans="3:11" ht="15">
      <c r="C43" s="6">
        <v>39</v>
      </c>
      <c r="D43" s="29" t="s">
        <v>34</v>
      </c>
      <c r="E43" s="29">
        <v>858800000</v>
      </c>
      <c r="F43" s="29"/>
      <c r="G43">
        <v>3425</v>
      </c>
      <c r="H43">
        <f t="shared" si="0"/>
        <v>856.25</v>
      </c>
      <c r="K43" s="30">
        <f t="shared" si="1"/>
        <v>0</v>
      </c>
    </row>
    <row r="44" spans="3:11" ht="15">
      <c r="C44" s="6">
        <v>40</v>
      </c>
      <c r="D44" s="29" t="s">
        <v>37</v>
      </c>
      <c r="E44" s="29">
        <v>861000000</v>
      </c>
      <c r="F44" s="29"/>
      <c r="G44">
        <v>3429</v>
      </c>
      <c r="H44">
        <f t="shared" si="0"/>
        <v>857.25</v>
      </c>
      <c r="K44" s="30">
        <f t="shared" si="1"/>
        <v>0</v>
      </c>
    </row>
    <row r="45" spans="3:11" ht="15">
      <c r="C45" s="6">
        <v>41</v>
      </c>
      <c r="D45" s="29" t="s">
        <v>56</v>
      </c>
      <c r="E45" s="29">
        <v>876000000</v>
      </c>
      <c r="F45" s="29"/>
      <c r="G45">
        <v>3500</v>
      </c>
      <c r="H45">
        <f t="shared" si="0"/>
        <v>875</v>
      </c>
      <c r="K45" s="30">
        <f t="shared" si="1"/>
        <v>0</v>
      </c>
    </row>
    <row r="46" spans="3:11" ht="15">
      <c r="C46" s="6">
        <v>42</v>
      </c>
      <c r="D46" s="29" t="s">
        <v>57</v>
      </c>
      <c r="E46" s="29">
        <v>922800000</v>
      </c>
      <c r="F46" s="29"/>
      <c r="G46">
        <v>3596</v>
      </c>
      <c r="H46">
        <f t="shared" si="0"/>
        <v>899</v>
      </c>
      <c r="K46" s="30">
        <f t="shared" si="1"/>
        <v>0</v>
      </c>
    </row>
    <row r="47" spans="3:11" ht="15">
      <c r="C47" s="6">
        <v>43</v>
      </c>
      <c r="D47" s="29" t="s">
        <v>38</v>
      </c>
      <c r="E47" s="29">
        <v>928000000</v>
      </c>
      <c r="F47" s="29"/>
      <c r="G47">
        <v>3639</v>
      </c>
      <c r="H47">
        <f t="shared" si="0"/>
        <v>909.75</v>
      </c>
      <c r="K47" s="30">
        <f t="shared" si="1"/>
        <v>0</v>
      </c>
    </row>
    <row r="48" spans="3:11" ht="15">
      <c r="C48" s="6">
        <v>44</v>
      </c>
      <c r="D48" s="29" t="s">
        <v>63</v>
      </c>
      <c r="E48" s="29">
        <v>928800000</v>
      </c>
      <c r="F48" s="29"/>
      <c r="G48">
        <v>3710</v>
      </c>
      <c r="H48">
        <f t="shared" si="0"/>
        <v>927.5</v>
      </c>
      <c r="K48" s="30">
        <f t="shared" si="1"/>
        <v>0</v>
      </c>
    </row>
    <row r="49" spans="3:11" ht="15">
      <c r="C49">
        <v>45</v>
      </c>
      <c r="D49" s="29" t="s">
        <v>24</v>
      </c>
      <c r="E49" s="29">
        <v>940000000</v>
      </c>
      <c r="F49" s="29"/>
      <c r="G49">
        <v>3759</v>
      </c>
      <c r="H49">
        <f t="shared" si="0"/>
        <v>939.75</v>
      </c>
      <c r="I49" s="55">
        <f>SUM(H41:H49)</f>
        <v>7970.25</v>
      </c>
      <c r="K49" s="30">
        <f t="shared" si="1"/>
        <v>0</v>
      </c>
    </row>
    <row r="50" spans="4:7" ht="15">
      <c r="D50" t="s">
        <v>438</v>
      </c>
      <c r="E50" s="29">
        <v>35135600000</v>
      </c>
      <c r="F50" s="29"/>
      <c r="G50">
        <f>SUM(G5:G49)</f>
        <v>140379</v>
      </c>
    </row>
    <row r="53" spans="4:6" ht="15">
      <c r="D53" t="s">
        <v>432</v>
      </c>
      <c r="E53" s="29">
        <v>4868400000</v>
      </c>
      <c r="F53" s="31">
        <v>0.13856032058652762</v>
      </c>
    </row>
    <row r="54" spans="4:6" ht="15">
      <c r="D54" t="s">
        <v>433</v>
      </c>
      <c r="E54" s="29">
        <v>7229200000</v>
      </c>
      <c r="F54" s="31">
        <v>0.2057514315964435</v>
      </c>
    </row>
    <row r="55" spans="4:6" ht="15">
      <c r="D55" t="s">
        <v>434</v>
      </c>
      <c r="E55" s="29">
        <v>7434200000</v>
      </c>
      <c r="F55" s="31">
        <v>0.21158596978563052</v>
      </c>
    </row>
    <row r="56" spans="4:6" ht="15">
      <c r="D56" t="s">
        <v>435</v>
      </c>
      <c r="E56" s="29">
        <v>7575600000</v>
      </c>
      <c r="F56" s="31">
        <v>0.21561037807807465</v>
      </c>
    </row>
    <row r="57" spans="4:6" ht="15">
      <c r="D57" t="s">
        <v>436</v>
      </c>
      <c r="E57" s="29">
        <v>8028200000</v>
      </c>
      <c r="F57" s="31">
        <v>0.2284918999533237</v>
      </c>
    </row>
    <row r="58" ht="15">
      <c r="F58" s="31">
        <v>1</v>
      </c>
    </row>
    <row r="60" spans="3:7" ht="15">
      <c r="C60" t="s">
        <v>515</v>
      </c>
      <c r="D60" s="16" t="s">
        <v>516</v>
      </c>
      <c r="E60" t="s">
        <v>518</v>
      </c>
      <c r="F60" t="s">
        <v>513</v>
      </c>
      <c r="G60" s="16" t="s">
        <v>519</v>
      </c>
    </row>
    <row r="61" spans="4:7" ht="15">
      <c r="D61" s="16">
        <v>0</v>
      </c>
      <c r="G61" s="16">
        <v>0</v>
      </c>
    </row>
    <row r="62" spans="2:7" ht="15">
      <c r="B62" t="s">
        <v>432</v>
      </c>
      <c r="C62">
        <v>9</v>
      </c>
      <c r="D62" s="104">
        <f>C62/C67*100</f>
        <v>20</v>
      </c>
      <c r="E62" s="29">
        <v>4868400000</v>
      </c>
      <c r="F62">
        <f>E62/E67*100</f>
        <v>13.856032058652762</v>
      </c>
      <c r="G62" s="104">
        <f>F62</f>
        <v>13.856032058652762</v>
      </c>
    </row>
    <row r="63" spans="2:7" ht="15">
      <c r="B63" t="s">
        <v>433</v>
      </c>
      <c r="C63">
        <v>18</v>
      </c>
      <c r="D63" s="104">
        <f>C63/C67*100</f>
        <v>40</v>
      </c>
      <c r="E63" s="29">
        <v>7229200000</v>
      </c>
      <c r="F63">
        <f>E63/E67*100</f>
        <v>20.575143159644348</v>
      </c>
      <c r="G63" s="104">
        <f>F63+G62</f>
        <v>34.43117521829711</v>
      </c>
    </row>
    <row r="64" spans="2:7" ht="15">
      <c r="B64" t="s">
        <v>434</v>
      </c>
      <c r="C64">
        <v>27</v>
      </c>
      <c r="D64" s="104">
        <f>C64/C67*100</f>
        <v>60</v>
      </c>
      <c r="E64" s="29">
        <v>7434200000</v>
      </c>
      <c r="F64">
        <f>E64/E67*100</f>
        <v>21.15859697856305</v>
      </c>
      <c r="G64" s="104">
        <f>F64+G63</f>
        <v>55.58977219686017</v>
      </c>
    </row>
    <row r="65" spans="2:7" ht="15">
      <c r="B65" t="s">
        <v>435</v>
      </c>
      <c r="C65">
        <v>36</v>
      </c>
      <c r="D65" s="104">
        <f>C65/C67*100</f>
        <v>80</v>
      </c>
      <c r="E65" s="29">
        <v>7575600000</v>
      </c>
      <c r="F65">
        <f>E65/E67*100</f>
        <v>21.561037807807466</v>
      </c>
      <c r="G65" s="104">
        <f>F65+G64</f>
        <v>77.15081000466763</v>
      </c>
    </row>
    <row r="66" spans="2:7" ht="15">
      <c r="B66" t="s">
        <v>436</v>
      </c>
      <c r="C66">
        <v>45</v>
      </c>
      <c r="D66" s="104">
        <f>C66/C67*100</f>
        <v>100</v>
      </c>
      <c r="E66" s="29">
        <v>8028200000</v>
      </c>
      <c r="F66">
        <f>E66/E67*100</f>
        <v>22.84918999533237</v>
      </c>
      <c r="G66" s="104">
        <f>F66+G65</f>
        <v>100</v>
      </c>
    </row>
    <row r="67" spans="2:5" ht="15">
      <c r="B67" t="s">
        <v>517</v>
      </c>
      <c r="C67">
        <v>45</v>
      </c>
      <c r="E67" s="29">
        <v>35135600000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9B05-ABD8-4A1B-A9F2-3B954CC617D2}">
  <dimension ref="B3:J36"/>
  <sheetViews>
    <sheetView workbookViewId="0" topLeftCell="A29">
      <selection activeCell="C3" sqref="C3:E20"/>
    </sheetView>
  </sheetViews>
  <sheetFormatPr defaultColWidth="9.140625" defaultRowHeight="15"/>
  <cols>
    <col min="4" max="4" width="20.7109375" style="0" customWidth="1"/>
    <col min="5" max="5" width="17.8515625" style="0" customWidth="1"/>
    <col min="6" max="6" width="16.00390625" style="0" customWidth="1"/>
    <col min="9" max="9" width="14.57421875" style="0" customWidth="1"/>
    <col min="10" max="10" width="17.7109375" style="0" customWidth="1"/>
  </cols>
  <sheetData>
    <row r="3" spans="3:9" ht="15">
      <c r="C3" t="s">
        <v>0</v>
      </c>
      <c r="D3" t="s">
        <v>1</v>
      </c>
      <c r="E3" t="s">
        <v>437</v>
      </c>
      <c r="F3" t="s">
        <v>439</v>
      </c>
      <c r="G3" s="47"/>
      <c r="H3" s="47"/>
      <c r="I3" s="48"/>
    </row>
    <row r="4" spans="3:10" ht="15">
      <c r="C4" s="33">
        <v>1</v>
      </c>
      <c r="D4" s="34" t="s">
        <v>17</v>
      </c>
      <c r="E4" s="35">
        <v>873880000</v>
      </c>
      <c r="F4" s="17"/>
      <c r="G4" s="29">
        <v>2502</v>
      </c>
      <c r="H4" s="29">
        <f>G4/4</f>
        <v>625.5</v>
      </c>
      <c r="I4" s="31"/>
      <c r="J4" s="17">
        <f>F7/4</f>
        <v>1186150000</v>
      </c>
    </row>
    <row r="5" spans="3:9" ht="15">
      <c r="C5" s="33">
        <f aca="true" t="shared" si="0" ref="C5:C19">+C4+1</f>
        <v>2</v>
      </c>
      <c r="D5" s="34" t="s">
        <v>14</v>
      </c>
      <c r="E5" s="35">
        <v>1161440000</v>
      </c>
      <c r="G5" s="29">
        <v>3324</v>
      </c>
      <c r="H5" s="29">
        <f aca="true" t="shared" si="1" ref="H5:H20">G5/4</f>
        <v>831</v>
      </c>
      <c r="I5" s="31"/>
    </row>
    <row r="6" spans="3:9" ht="15">
      <c r="C6" s="33">
        <f t="shared" si="0"/>
        <v>3</v>
      </c>
      <c r="D6" s="34" t="s">
        <v>15</v>
      </c>
      <c r="E6" s="35">
        <v>1343160000</v>
      </c>
      <c r="G6" s="29">
        <v>3835</v>
      </c>
      <c r="H6" s="29">
        <f t="shared" si="1"/>
        <v>958.75</v>
      </c>
      <c r="I6" s="31"/>
    </row>
    <row r="7" spans="3:10" ht="15">
      <c r="C7" s="33">
        <f t="shared" si="0"/>
        <v>4</v>
      </c>
      <c r="D7" s="34" t="s">
        <v>11</v>
      </c>
      <c r="E7" s="35">
        <v>1366120000</v>
      </c>
      <c r="F7" s="17">
        <f>SUM(E4:E7)</f>
        <v>4744600000</v>
      </c>
      <c r="G7" s="29">
        <v>3912</v>
      </c>
      <c r="H7" s="29">
        <f t="shared" si="1"/>
        <v>978</v>
      </c>
      <c r="I7" s="52">
        <f>SUM(H4:H7)</f>
        <v>3393.25</v>
      </c>
      <c r="J7" s="31"/>
    </row>
    <row r="8" spans="3:10" ht="15">
      <c r="C8" s="33">
        <f t="shared" si="0"/>
        <v>5</v>
      </c>
      <c r="D8" s="34" t="s">
        <v>9</v>
      </c>
      <c r="E8" s="35">
        <v>1406440000</v>
      </c>
      <c r="F8" s="17"/>
      <c r="G8" s="29">
        <v>4034</v>
      </c>
      <c r="H8" s="29">
        <f t="shared" si="1"/>
        <v>1008.5</v>
      </c>
      <c r="I8" s="31"/>
      <c r="J8" s="31"/>
    </row>
    <row r="9" spans="3:10" ht="15">
      <c r="C9" s="1">
        <f t="shared" si="0"/>
        <v>6</v>
      </c>
      <c r="D9" s="34" t="s">
        <v>8</v>
      </c>
      <c r="E9" s="35">
        <v>1505280000</v>
      </c>
      <c r="G9" s="29">
        <v>4296</v>
      </c>
      <c r="H9" s="29">
        <f t="shared" si="1"/>
        <v>1074</v>
      </c>
      <c r="I9" s="31"/>
      <c r="J9" s="29">
        <f>F10/3</f>
        <v>1475600000</v>
      </c>
    </row>
    <row r="10" spans="3:10" ht="15">
      <c r="C10" s="33">
        <f t="shared" si="0"/>
        <v>7</v>
      </c>
      <c r="D10" s="34" t="s">
        <v>16</v>
      </c>
      <c r="E10" s="35">
        <v>1515080000</v>
      </c>
      <c r="F10" s="17">
        <f>SUM(E8:E10)</f>
        <v>4426800000</v>
      </c>
      <c r="G10" s="29">
        <v>4323</v>
      </c>
      <c r="H10" s="29">
        <f t="shared" si="1"/>
        <v>1080.75</v>
      </c>
      <c r="I10" s="52">
        <f>SUM(H8:H10)</f>
        <v>3163.25</v>
      </c>
      <c r="J10" s="31"/>
    </row>
    <row r="11" spans="3:10" ht="15">
      <c r="C11" s="33">
        <f t="shared" si="0"/>
        <v>8</v>
      </c>
      <c r="D11" s="34" t="s">
        <v>10</v>
      </c>
      <c r="E11" s="35">
        <v>1548400000</v>
      </c>
      <c r="G11" s="29">
        <v>4431</v>
      </c>
      <c r="H11" s="29">
        <f t="shared" si="1"/>
        <v>1107.75</v>
      </c>
      <c r="I11" s="31"/>
      <c r="J11" s="31"/>
    </row>
    <row r="12" spans="3:10" ht="15">
      <c r="C12" s="33">
        <f t="shared" si="0"/>
        <v>9</v>
      </c>
      <c r="D12" s="34" t="s">
        <v>13</v>
      </c>
      <c r="E12" s="35">
        <v>1560720000</v>
      </c>
      <c r="G12" s="29">
        <v>4495</v>
      </c>
      <c r="H12" s="29">
        <f t="shared" si="1"/>
        <v>1123.75</v>
      </c>
      <c r="I12" s="31"/>
      <c r="J12" s="31"/>
    </row>
    <row r="13" spans="3:10" ht="15">
      <c r="C13" s="33">
        <f t="shared" si="0"/>
        <v>10</v>
      </c>
      <c r="D13" s="34" t="s">
        <v>6</v>
      </c>
      <c r="E13" s="35">
        <v>1652000000</v>
      </c>
      <c r="F13" s="17">
        <f>SUM(E11:E13)</f>
        <v>4761120000</v>
      </c>
      <c r="G13" s="29">
        <v>4719</v>
      </c>
      <c r="H13" s="29">
        <f t="shared" si="1"/>
        <v>1179.75</v>
      </c>
      <c r="I13" s="52">
        <f>SUM(H11:H13)</f>
        <v>3411.25</v>
      </c>
      <c r="J13" s="29">
        <f>F13/3</f>
        <v>1587040000</v>
      </c>
    </row>
    <row r="14" spans="3:10" ht="15">
      <c r="C14" s="33">
        <f t="shared" si="0"/>
        <v>11</v>
      </c>
      <c r="D14" s="34" t="s">
        <v>5</v>
      </c>
      <c r="E14" s="35">
        <v>1659280000</v>
      </c>
      <c r="G14" s="29">
        <v>4745</v>
      </c>
      <c r="H14" s="29">
        <f t="shared" si="1"/>
        <v>1186.25</v>
      </c>
      <c r="I14" s="31"/>
      <c r="J14" s="31"/>
    </row>
    <row r="15" spans="3:10" ht="15">
      <c r="C15" s="1">
        <f t="shared" si="0"/>
        <v>12</v>
      </c>
      <c r="D15" s="34" t="s">
        <v>7</v>
      </c>
      <c r="E15" s="35">
        <v>1817200000</v>
      </c>
      <c r="G15" s="29">
        <v>5189</v>
      </c>
      <c r="H15" s="29">
        <f t="shared" si="1"/>
        <v>1297.25</v>
      </c>
      <c r="I15" s="31"/>
      <c r="J15" s="31"/>
    </row>
    <row r="16" spans="3:10" ht="15">
      <c r="C16" s="33">
        <f t="shared" si="0"/>
        <v>13</v>
      </c>
      <c r="D16" s="34" t="s">
        <v>4</v>
      </c>
      <c r="E16" s="35">
        <v>1934240000</v>
      </c>
      <c r="F16" s="17">
        <f>SUM(E14:E16)</f>
        <v>5410720000</v>
      </c>
      <c r="G16" s="29">
        <v>5478</v>
      </c>
      <c r="H16" s="29">
        <f t="shared" si="1"/>
        <v>1369.5</v>
      </c>
      <c r="I16" s="52">
        <f>SUM(H14:H16)</f>
        <v>3853</v>
      </c>
      <c r="J16" s="29">
        <f>F16/3</f>
        <v>1803573333.3333333</v>
      </c>
    </row>
    <row r="17" spans="3:10" ht="15">
      <c r="C17" s="33">
        <f t="shared" si="0"/>
        <v>14</v>
      </c>
      <c r="D17" s="34" t="s">
        <v>2</v>
      </c>
      <c r="E17" s="35">
        <v>1987160000</v>
      </c>
      <c r="G17" s="29">
        <v>5647</v>
      </c>
      <c r="H17" s="29">
        <f t="shared" si="1"/>
        <v>1411.75</v>
      </c>
      <c r="I17" s="31"/>
      <c r="J17" s="29"/>
    </row>
    <row r="18" spans="3:10" ht="15">
      <c r="C18" s="1">
        <f t="shared" si="0"/>
        <v>15</v>
      </c>
      <c r="D18" s="34" t="s">
        <v>3</v>
      </c>
      <c r="E18" s="35">
        <v>2014880000</v>
      </c>
      <c r="G18" s="29">
        <v>5719</v>
      </c>
      <c r="H18" s="29">
        <f t="shared" si="1"/>
        <v>1429.75</v>
      </c>
      <c r="I18" s="31"/>
      <c r="J18" s="29"/>
    </row>
    <row r="19" spans="3:10" ht="15">
      <c r="C19" s="33">
        <f t="shared" si="0"/>
        <v>16</v>
      </c>
      <c r="D19" s="34" t="s">
        <v>12</v>
      </c>
      <c r="E19" s="35">
        <v>2017680000</v>
      </c>
      <c r="F19" s="17">
        <f>SUM(E17:E19)</f>
        <v>6019720000</v>
      </c>
      <c r="G19" s="29">
        <v>5777</v>
      </c>
      <c r="H19" s="29">
        <f t="shared" si="1"/>
        <v>1444.25</v>
      </c>
      <c r="I19" s="52">
        <f>SUM(H17:H19)</f>
        <v>4285.75</v>
      </c>
      <c r="J19" s="29">
        <f>F19/3</f>
        <v>2006573333.3333333</v>
      </c>
    </row>
    <row r="20" spans="4:8" ht="15">
      <c r="D20" s="36" t="s">
        <v>423</v>
      </c>
      <c r="E20" s="37">
        <f>SUM(E4:E19)</f>
        <v>25362960000</v>
      </c>
      <c r="G20" s="30">
        <f>SUM(G4:G19)</f>
        <v>72426</v>
      </c>
      <c r="H20" s="29">
        <f t="shared" si="1"/>
        <v>18106.5</v>
      </c>
    </row>
    <row r="23" spans="4:6" ht="15">
      <c r="D23" t="s">
        <v>432</v>
      </c>
      <c r="E23" s="29">
        <v>4744600000</v>
      </c>
      <c r="F23" s="31">
        <f>(E23/E20)</f>
        <v>0.18706807091916716</v>
      </c>
    </row>
    <row r="24" spans="4:6" ht="15">
      <c r="D24" t="s">
        <v>433</v>
      </c>
      <c r="E24" s="29">
        <v>4426800000</v>
      </c>
      <c r="F24" s="31">
        <f>(E24/E20)</f>
        <v>0.17453798767967146</v>
      </c>
    </row>
    <row r="25" spans="4:6" ht="15">
      <c r="D25" t="s">
        <v>434</v>
      </c>
      <c r="E25" s="29">
        <v>4761120000</v>
      </c>
      <c r="F25" s="31">
        <f>(E25/E20)</f>
        <v>0.18771941445320262</v>
      </c>
    </row>
    <row r="26" spans="4:6" ht="15">
      <c r="D26" t="s">
        <v>435</v>
      </c>
      <c r="E26" s="29">
        <v>5410720000</v>
      </c>
      <c r="F26" s="31">
        <f>(E26/E20)</f>
        <v>0.2133315669779868</v>
      </c>
    </row>
    <row r="27" spans="4:6" ht="15">
      <c r="D27" t="s">
        <v>436</v>
      </c>
      <c r="E27" s="29">
        <v>6019720000</v>
      </c>
      <c r="F27" s="31">
        <f>(E27/E20)</f>
        <v>0.23734295996997196</v>
      </c>
    </row>
    <row r="28" ht="15">
      <c r="F28" s="32">
        <f>SUM(F23:F27)</f>
        <v>1</v>
      </c>
    </row>
    <row r="29" spans="3:7" ht="15">
      <c r="C29" t="s">
        <v>515</v>
      </c>
      <c r="D29" s="16" t="s">
        <v>516</v>
      </c>
      <c r="E29" t="s">
        <v>518</v>
      </c>
      <c r="F29" t="s">
        <v>513</v>
      </c>
      <c r="G29" s="16" t="s">
        <v>519</v>
      </c>
    </row>
    <row r="30" spans="4:7" ht="15">
      <c r="D30" s="16">
        <v>0</v>
      </c>
      <c r="G30" s="16">
        <v>0</v>
      </c>
    </row>
    <row r="31" spans="2:7" ht="15">
      <c r="B31" t="s">
        <v>432</v>
      </c>
      <c r="C31">
        <v>4</v>
      </c>
      <c r="D31" s="104">
        <f>C31/C36*100</f>
        <v>25</v>
      </c>
      <c r="E31" s="29">
        <v>4744600000</v>
      </c>
      <c r="F31">
        <f>E31/E36*100</f>
        <v>18.706807091916716</v>
      </c>
      <c r="G31" s="104">
        <f>F31</f>
        <v>18.706807091916716</v>
      </c>
    </row>
    <row r="32" spans="2:7" ht="15">
      <c r="B32" t="s">
        <v>433</v>
      </c>
      <c r="C32">
        <v>7</v>
      </c>
      <c r="D32" s="104">
        <f>C32/C36*100</f>
        <v>43.75</v>
      </c>
      <c r="E32" s="29">
        <v>4426800000</v>
      </c>
      <c r="F32">
        <f>E32/E36*100</f>
        <v>17.453798767967147</v>
      </c>
      <c r="G32" s="104">
        <f>F32+G31</f>
        <v>36.16060585988386</v>
      </c>
    </row>
    <row r="33" spans="2:7" ht="15">
      <c r="B33" t="s">
        <v>434</v>
      </c>
      <c r="C33">
        <v>10</v>
      </c>
      <c r="D33" s="104">
        <f>C33/C36*100</f>
        <v>62.5</v>
      </c>
      <c r="E33" s="29">
        <v>4761120000</v>
      </c>
      <c r="F33">
        <f>E33/E36*100</f>
        <v>18.771941445320262</v>
      </c>
      <c r="G33" s="104">
        <f>F33+G32</f>
        <v>54.932547305204125</v>
      </c>
    </row>
    <row r="34" spans="2:7" ht="15">
      <c r="B34" t="s">
        <v>435</v>
      </c>
      <c r="C34">
        <v>13</v>
      </c>
      <c r="D34" s="104">
        <f>C34/C36*100</f>
        <v>81.25</v>
      </c>
      <c r="E34" s="29">
        <v>5410720000</v>
      </c>
      <c r="F34">
        <f>E34/E36*100</f>
        <v>21.33315669779868</v>
      </c>
      <c r="G34" s="104">
        <f>F34+G33</f>
        <v>76.26570400300281</v>
      </c>
    </row>
    <row r="35" spans="2:7" ht="15">
      <c r="B35" t="s">
        <v>436</v>
      </c>
      <c r="C35">
        <v>16</v>
      </c>
      <c r="D35" s="104">
        <f>C35/C36*100</f>
        <v>100</v>
      </c>
      <c r="E35" s="29">
        <v>6019720000</v>
      </c>
      <c r="F35">
        <f>E35/E36*100</f>
        <v>23.734295996997197</v>
      </c>
      <c r="G35" s="104">
        <f>F35+G34</f>
        <v>100</v>
      </c>
    </row>
    <row r="36" spans="2:5" ht="15">
      <c r="B36" t="s">
        <v>517</v>
      </c>
      <c r="C36">
        <v>16</v>
      </c>
      <c r="E36" s="29">
        <f>SUM(E31:E35)</f>
        <v>25362960000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8CBA-AC93-4D47-BCB0-37ADCA5D48D1}">
  <dimension ref="B3:M59"/>
  <sheetViews>
    <sheetView zoomScale="116" zoomScaleNormal="116" workbookViewId="0" topLeftCell="B1">
      <selection activeCell="B16" sqref="B16:I24"/>
    </sheetView>
  </sheetViews>
  <sheetFormatPr defaultColWidth="9.140625" defaultRowHeight="15"/>
  <cols>
    <col min="2" max="2" width="14.8515625" style="0" customWidth="1"/>
    <col min="3" max="3" width="11.421875" style="63" customWidth="1"/>
    <col min="4" max="4" width="19.7109375" style="0" customWidth="1"/>
    <col min="5" max="5" width="11.00390625" style="0" customWidth="1"/>
    <col min="6" max="6" width="17.57421875" style="23" customWidth="1"/>
    <col min="7" max="7" width="9.57421875" style="0" customWidth="1"/>
    <col min="8" max="8" width="17.00390625" style="0" customWidth="1"/>
    <col min="9" max="9" width="9.7109375" style="64" customWidth="1"/>
  </cols>
  <sheetData>
    <row r="3" spans="3:13" ht="15">
      <c r="C3" s="138" t="s">
        <v>443</v>
      </c>
      <c r="D3" s="138"/>
      <c r="E3" s="138"/>
      <c r="F3" s="138"/>
      <c r="G3" s="138"/>
      <c r="H3" s="138"/>
      <c r="I3" s="138"/>
      <c r="J3" s="38"/>
      <c r="K3" s="38"/>
      <c r="L3" s="38"/>
      <c r="M3" s="38"/>
    </row>
    <row r="5" spans="3:9" ht="27.75" customHeight="1">
      <c r="C5" s="137" t="s">
        <v>444</v>
      </c>
      <c r="D5" s="137" t="s">
        <v>445</v>
      </c>
      <c r="E5" s="137"/>
      <c r="F5" s="137" t="s">
        <v>446</v>
      </c>
      <c r="G5" s="137"/>
      <c r="H5" s="137" t="s">
        <v>447</v>
      </c>
      <c r="I5" s="137"/>
    </row>
    <row r="6" spans="3:9" ht="30" customHeight="1">
      <c r="C6" s="137"/>
      <c r="D6" s="45" t="s">
        <v>449</v>
      </c>
      <c r="E6" s="45" t="s">
        <v>448</v>
      </c>
      <c r="F6" s="45" t="s">
        <v>449</v>
      </c>
      <c r="G6" s="45" t="s">
        <v>448</v>
      </c>
      <c r="H6" s="45" t="s">
        <v>449</v>
      </c>
      <c r="I6" s="45" t="s">
        <v>448</v>
      </c>
    </row>
    <row r="7" spans="3:9" ht="15">
      <c r="C7" s="42" t="s">
        <v>432</v>
      </c>
      <c r="D7" s="51">
        <v>6084960000</v>
      </c>
      <c r="E7" s="50">
        <v>0.07920897247649099</v>
      </c>
      <c r="F7" s="75">
        <v>4868400000</v>
      </c>
      <c r="G7" s="50">
        <v>0.13856032058652762</v>
      </c>
      <c r="H7" s="51">
        <v>4744600000</v>
      </c>
      <c r="I7" s="58">
        <v>0.18706807091916716</v>
      </c>
    </row>
    <row r="8" spans="3:9" ht="15">
      <c r="C8" s="42" t="s">
        <v>433</v>
      </c>
      <c r="D8" s="51">
        <v>9810720000</v>
      </c>
      <c r="E8" s="50">
        <v>0.12770783217220158</v>
      </c>
      <c r="F8" s="75">
        <v>7229200000</v>
      </c>
      <c r="G8" s="50">
        <v>0.2057514315964435</v>
      </c>
      <c r="H8" s="51">
        <v>4426800000</v>
      </c>
      <c r="I8" s="58">
        <v>0.17453798767967146</v>
      </c>
    </row>
    <row r="9" spans="3:9" ht="15">
      <c r="C9" s="42" t="s">
        <v>434</v>
      </c>
      <c r="D9" s="51">
        <v>12776640000</v>
      </c>
      <c r="E9" s="50">
        <v>0.1663157237027086</v>
      </c>
      <c r="F9" s="75">
        <v>7434200000</v>
      </c>
      <c r="G9" s="50">
        <v>0.21158596978563052</v>
      </c>
      <c r="H9" s="51">
        <v>4761120000</v>
      </c>
      <c r="I9" s="58">
        <v>0.18771941445320262</v>
      </c>
    </row>
    <row r="10" spans="3:9" ht="15">
      <c r="C10" s="42" t="s">
        <v>435</v>
      </c>
      <c r="D10" s="51">
        <v>19471040000</v>
      </c>
      <c r="E10" s="50">
        <v>0.25345788163745614</v>
      </c>
      <c r="F10" s="75">
        <v>7575600000</v>
      </c>
      <c r="G10" s="50">
        <v>0.21561037807807465</v>
      </c>
      <c r="H10" s="51">
        <v>5410720000</v>
      </c>
      <c r="I10" s="58">
        <v>0.2133315669779868</v>
      </c>
    </row>
    <row r="11" spans="3:9" ht="15">
      <c r="C11" s="42" t="s">
        <v>436</v>
      </c>
      <c r="D11" s="51">
        <v>28678240000</v>
      </c>
      <c r="E11" s="50">
        <v>0.3733095900111427</v>
      </c>
      <c r="F11" s="75">
        <v>8028200000</v>
      </c>
      <c r="G11" s="50">
        <v>0.2284918999533237</v>
      </c>
      <c r="H11" s="51">
        <v>6019720000</v>
      </c>
      <c r="I11" s="58">
        <v>0.23734295996997196</v>
      </c>
    </row>
    <row r="12" spans="3:9" ht="30">
      <c r="C12" s="84" t="s">
        <v>450</v>
      </c>
      <c r="D12" s="57">
        <f aca="true" t="shared" si="0" ref="D12:I12">SUM(D7:D11)</f>
        <v>76821600000</v>
      </c>
      <c r="E12" s="58">
        <f t="shared" si="0"/>
        <v>1</v>
      </c>
      <c r="F12" s="57">
        <f t="shared" si="0"/>
        <v>35135600000</v>
      </c>
      <c r="G12" s="58">
        <f t="shared" si="0"/>
        <v>1</v>
      </c>
      <c r="H12" s="57">
        <f t="shared" si="0"/>
        <v>25362960000</v>
      </c>
      <c r="I12" s="58">
        <f t="shared" si="0"/>
        <v>1</v>
      </c>
    </row>
    <row r="16" spans="2:3" ht="15">
      <c r="B16" t="s">
        <v>520</v>
      </c>
      <c r="C16" s="38" t="s">
        <v>483</v>
      </c>
    </row>
    <row r="18" spans="2:9" ht="28.5" customHeight="1">
      <c r="B18" s="39" t="s">
        <v>444</v>
      </c>
      <c r="C18" s="44" t="s">
        <v>451</v>
      </c>
      <c r="D18" s="134" t="s">
        <v>456</v>
      </c>
      <c r="E18" s="135"/>
      <c r="F18" s="136"/>
      <c r="G18" s="137" t="s">
        <v>455</v>
      </c>
      <c r="H18" s="137"/>
      <c r="I18" s="137"/>
    </row>
    <row r="19" spans="2:9" ht="15">
      <c r="B19" s="42" t="s">
        <v>432</v>
      </c>
      <c r="C19" s="80">
        <v>3393.25</v>
      </c>
      <c r="D19" s="129" t="s">
        <v>457</v>
      </c>
      <c r="E19" s="129"/>
      <c r="F19" s="76">
        <f>(C19/C24*D24)</f>
        <v>4691379779.542678</v>
      </c>
      <c r="G19" s="129" t="s">
        <v>462</v>
      </c>
      <c r="H19" s="129"/>
      <c r="I19" s="58">
        <f>F19/F24</f>
        <v>0.1874050755253638</v>
      </c>
    </row>
    <row r="20" spans="2:9" ht="15">
      <c r="B20" s="42" t="s">
        <v>433</v>
      </c>
      <c r="C20" s="80">
        <v>3163.25</v>
      </c>
      <c r="D20" s="129" t="s">
        <v>458</v>
      </c>
      <c r="E20" s="129"/>
      <c r="F20" s="76">
        <f>(C20/C24*D24)</f>
        <v>4373390433.253776</v>
      </c>
      <c r="G20" s="129" t="s">
        <v>463</v>
      </c>
      <c r="H20" s="129"/>
      <c r="I20" s="58">
        <f>F20/F24</f>
        <v>0.174702454919504</v>
      </c>
    </row>
    <row r="21" spans="2:9" ht="15">
      <c r="B21" s="42" t="s">
        <v>434</v>
      </c>
      <c r="C21" s="80">
        <v>3411.25</v>
      </c>
      <c r="D21" s="129" t="s">
        <v>459</v>
      </c>
      <c r="E21" s="129"/>
      <c r="F21" s="76">
        <f>C21/C24*D24</f>
        <v>4716265902.295723</v>
      </c>
      <c r="G21" s="129" t="s">
        <v>464</v>
      </c>
      <c r="H21" s="129"/>
      <c r="I21" s="58">
        <f>F21/F24</f>
        <v>0.18839919365973548</v>
      </c>
    </row>
    <row r="22" spans="2:9" ht="15">
      <c r="B22" s="42" t="s">
        <v>435</v>
      </c>
      <c r="C22" s="80">
        <v>3853</v>
      </c>
      <c r="D22" s="129" t="s">
        <v>460</v>
      </c>
      <c r="E22" s="129"/>
      <c r="F22" s="76">
        <f>C22/C24*D24</f>
        <v>5327012831.52669</v>
      </c>
      <c r="G22" s="129" t="s">
        <v>465</v>
      </c>
      <c r="H22" s="129"/>
      <c r="I22" s="58">
        <f>F22/F24</f>
        <v>0.21279650954077267</v>
      </c>
    </row>
    <row r="23" spans="2:9" ht="15">
      <c r="B23" s="42" t="s">
        <v>436</v>
      </c>
      <c r="C23" s="80">
        <v>4285.75</v>
      </c>
      <c r="D23" s="129" t="s">
        <v>461</v>
      </c>
      <c r="E23" s="129"/>
      <c r="F23" s="76">
        <f>C23/C24*D24</f>
        <v>5925316699.381134</v>
      </c>
      <c r="G23" s="129" t="s">
        <v>466</v>
      </c>
      <c r="H23" s="129"/>
      <c r="I23" s="58">
        <f>F23/F24</f>
        <v>0.23669676635462403</v>
      </c>
    </row>
    <row r="24" spans="2:9" ht="15">
      <c r="B24" s="53" t="s">
        <v>450</v>
      </c>
      <c r="C24" s="77">
        <f>SUM(C19:C23)</f>
        <v>18106.5</v>
      </c>
      <c r="D24" s="130">
        <v>25033365646</v>
      </c>
      <c r="E24" s="131"/>
      <c r="F24" s="78">
        <f>SUM(F19:F23)</f>
        <v>25033365646</v>
      </c>
      <c r="G24" s="132">
        <v>1</v>
      </c>
      <c r="H24" s="132"/>
      <c r="I24" s="74">
        <f>SUM(I19:I23)</f>
        <v>1</v>
      </c>
    </row>
    <row r="27" ht="15">
      <c r="C27" s="38" t="s">
        <v>467</v>
      </c>
    </row>
    <row r="29" spans="2:9" ht="30">
      <c r="B29" s="39" t="s">
        <v>444</v>
      </c>
      <c r="C29" s="82" t="s">
        <v>451</v>
      </c>
      <c r="D29" s="134" t="s">
        <v>456</v>
      </c>
      <c r="E29" s="135"/>
      <c r="F29" s="136"/>
      <c r="G29" s="137" t="s">
        <v>455</v>
      </c>
      <c r="H29" s="137"/>
      <c r="I29" s="137"/>
    </row>
    <row r="30" spans="2:10" ht="15">
      <c r="B30" s="42" t="s">
        <v>432</v>
      </c>
      <c r="C30" s="51">
        <v>4962</v>
      </c>
      <c r="D30" s="129" t="s">
        <v>468</v>
      </c>
      <c r="E30" s="129"/>
      <c r="F30" s="76">
        <f>(C30/C35*D35)</f>
        <v>4967775727.138675</v>
      </c>
      <c r="G30" s="129" t="s">
        <v>473</v>
      </c>
      <c r="H30" s="129"/>
      <c r="I30" s="58">
        <f>F30/F35</f>
        <v>0.14138866924539994</v>
      </c>
      <c r="J30" s="31"/>
    </row>
    <row r="31" spans="2:9" ht="15">
      <c r="B31" s="42" t="s">
        <v>433</v>
      </c>
      <c r="C31" s="51">
        <v>7108.25</v>
      </c>
      <c r="D31" s="129" t="s">
        <v>469</v>
      </c>
      <c r="E31" s="129"/>
      <c r="F31" s="76">
        <f>(C31/C35*D35)</f>
        <v>7116523944.464628</v>
      </c>
      <c r="G31" s="129" t="s">
        <v>474</v>
      </c>
      <c r="H31" s="129"/>
      <c r="I31" s="58">
        <f>F31/F35</f>
        <v>0.2025445401377699</v>
      </c>
    </row>
    <row r="32" spans="2:9" ht="15">
      <c r="B32" s="42" t="s">
        <v>434</v>
      </c>
      <c r="C32" s="51">
        <v>7462.75</v>
      </c>
      <c r="D32" s="129" t="s">
        <v>470</v>
      </c>
      <c r="E32" s="129"/>
      <c r="F32" s="76">
        <f>C32/C35*D35</f>
        <v>7471436579.545373</v>
      </c>
      <c r="G32" s="129" t="s">
        <v>475</v>
      </c>
      <c r="H32" s="129"/>
      <c r="I32" s="58">
        <f>F32/F35</f>
        <v>0.21264576610461677</v>
      </c>
    </row>
    <row r="33" spans="2:9" ht="15">
      <c r="B33" s="42" t="s">
        <v>435</v>
      </c>
      <c r="C33" s="51">
        <v>7591.5</v>
      </c>
      <c r="D33" s="129" t="s">
        <v>471</v>
      </c>
      <c r="E33" s="129"/>
      <c r="F33" s="76">
        <f>C33/C35*D35</f>
        <v>7600336443.485137</v>
      </c>
      <c r="G33" s="129" t="s">
        <v>476</v>
      </c>
      <c r="H33" s="129"/>
      <c r="I33" s="58">
        <f>F33/F35</f>
        <v>0.21631440600089757</v>
      </c>
    </row>
    <row r="34" spans="2:9" ht="15">
      <c r="B34" s="42" t="s">
        <v>436</v>
      </c>
      <c r="C34" s="51">
        <v>7970.25</v>
      </c>
      <c r="D34" s="129" t="s">
        <v>472</v>
      </c>
      <c r="E34" s="129"/>
      <c r="F34" s="76">
        <f>C34/C35*D35</f>
        <v>7979527305.366188</v>
      </c>
      <c r="G34" s="129" t="s">
        <v>477</v>
      </c>
      <c r="H34" s="129"/>
      <c r="I34" s="58">
        <f>F34/F35</f>
        <v>0.2271066185113158</v>
      </c>
    </row>
    <row r="35" spans="2:9" ht="15">
      <c r="B35" s="49" t="s">
        <v>450</v>
      </c>
      <c r="C35" s="77">
        <f>SUM(C30:C34)</f>
        <v>35094.75</v>
      </c>
      <c r="D35" s="130">
        <v>35135600000</v>
      </c>
      <c r="E35" s="131"/>
      <c r="F35" s="78">
        <f>SUM(F30:F34)</f>
        <v>35135600000</v>
      </c>
      <c r="G35" s="132">
        <v>1</v>
      </c>
      <c r="H35" s="132"/>
      <c r="I35" s="74">
        <f>SUM(I30:I34)</f>
        <v>1</v>
      </c>
    </row>
    <row r="37" ht="15"/>
    <row r="38" ht="15">
      <c r="C38" s="38" t="s">
        <v>454</v>
      </c>
    </row>
    <row r="39" ht="15"/>
    <row r="40" spans="2:9" ht="30">
      <c r="B40" s="39" t="s">
        <v>444</v>
      </c>
      <c r="C40" s="82" t="s">
        <v>451</v>
      </c>
      <c r="D40" s="134" t="s">
        <v>456</v>
      </c>
      <c r="E40" s="135"/>
      <c r="F40" s="136"/>
      <c r="G40" s="137" t="s">
        <v>455</v>
      </c>
      <c r="H40" s="137"/>
      <c r="I40" s="137"/>
    </row>
    <row r="41" spans="2:9" ht="15">
      <c r="B41" s="42" t="s">
        <v>432</v>
      </c>
      <c r="C41" s="51">
        <v>7617</v>
      </c>
      <c r="D41" s="129" t="s">
        <v>503</v>
      </c>
      <c r="E41" s="129"/>
      <c r="F41" s="76">
        <f>(C41/C46*D46)</f>
        <v>6117217925.645214</v>
      </c>
      <c r="G41" s="133" t="s">
        <v>478</v>
      </c>
      <c r="H41" s="133"/>
      <c r="I41" s="58">
        <f>F41/F46</f>
        <v>0.07962887945115975</v>
      </c>
    </row>
    <row r="42" spans="2:9" ht="15">
      <c r="B42" s="42" t="s">
        <v>433</v>
      </c>
      <c r="C42" s="51">
        <v>12030.5</v>
      </c>
      <c r="D42" s="129" t="s">
        <v>504</v>
      </c>
      <c r="E42" s="129"/>
      <c r="F42" s="76">
        <f>(C42/C46*D46)</f>
        <v>9661702803.52826</v>
      </c>
      <c r="G42" s="133" t="s">
        <v>479</v>
      </c>
      <c r="H42" s="133"/>
      <c r="I42" s="58">
        <f>F42/F46</f>
        <v>0.12576804965697486</v>
      </c>
    </row>
    <row r="43" spans="2:9" ht="15">
      <c r="B43" s="42" t="s">
        <v>434</v>
      </c>
      <c r="C43" s="51">
        <v>15942.5</v>
      </c>
      <c r="D43" s="129" t="s">
        <v>505</v>
      </c>
      <c r="E43" s="129"/>
      <c r="F43" s="76">
        <f>C43/C46*D46</f>
        <v>12803432687.357073</v>
      </c>
      <c r="G43" s="129" t="s">
        <v>480</v>
      </c>
      <c r="H43" s="129"/>
      <c r="I43" s="58">
        <f>F43/F46</f>
        <v>0.16666448872917347</v>
      </c>
    </row>
    <row r="44" spans="2:9" ht="15">
      <c r="B44" s="42" t="s">
        <v>435</v>
      </c>
      <c r="C44" s="51">
        <v>24299.5</v>
      </c>
      <c r="D44" s="129" t="s">
        <v>506</v>
      </c>
      <c r="E44" s="129"/>
      <c r="F44" s="76">
        <f>C44/C46*D46</f>
        <v>19514945120.679516</v>
      </c>
      <c r="G44" s="129" t="s">
        <v>481</v>
      </c>
      <c r="H44" s="129"/>
      <c r="I44" s="58">
        <f>F44/F46</f>
        <v>0.2540294021561581</v>
      </c>
    </row>
    <row r="45" spans="2:9" ht="15">
      <c r="B45" s="42" t="s">
        <v>436</v>
      </c>
      <c r="C45" s="51">
        <v>35766.75</v>
      </c>
      <c r="D45" s="129" t="s">
        <v>507</v>
      </c>
      <c r="E45" s="129"/>
      <c r="F45" s="76">
        <f>C45/C46*D46</f>
        <v>28724301462.78994</v>
      </c>
      <c r="G45" s="129" t="s">
        <v>482</v>
      </c>
      <c r="H45" s="129"/>
      <c r="I45" s="58">
        <f>F45/F46</f>
        <v>0.37390918000653384</v>
      </c>
    </row>
    <row r="46" spans="2:9" ht="15">
      <c r="B46" s="49" t="s">
        <v>450</v>
      </c>
      <c r="C46" s="79">
        <f>SUM(C41:C45)</f>
        <v>95656.25</v>
      </c>
      <c r="D46" s="130">
        <v>76821600000</v>
      </c>
      <c r="E46" s="131"/>
      <c r="F46" s="78">
        <f>SUM(F41:F45)</f>
        <v>76821600000</v>
      </c>
      <c r="G46" s="132">
        <v>1</v>
      </c>
      <c r="H46" s="132"/>
      <c r="I46" s="74">
        <f>SUM(I41:I45)</f>
        <v>1</v>
      </c>
    </row>
    <row r="47" ht="15"/>
    <row r="48" ht="15"/>
    <row r="49" ht="15"/>
    <row r="50" ht="15">
      <c r="C50" s="83">
        <f>SUM(C24,C35,C46)</f>
        <v>148857.5</v>
      </c>
    </row>
    <row r="51" ht="15"/>
    <row r="53" spans="2:5" ht="45">
      <c r="B53" s="62" t="s">
        <v>444</v>
      </c>
      <c r="C53" s="62" t="s">
        <v>451</v>
      </c>
      <c r="D53" s="62" t="s">
        <v>456</v>
      </c>
      <c r="E53" s="62" t="s">
        <v>455</v>
      </c>
    </row>
    <row r="54" spans="2:5" ht="15">
      <c r="B54" s="56" t="s">
        <v>432</v>
      </c>
      <c r="C54" s="75">
        <v>3393.25</v>
      </c>
      <c r="D54" s="96">
        <v>4691379779.542678</v>
      </c>
      <c r="E54" s="95">
        <v>0.1874050755253638</v>
      </c>
    </row>
    <row r="55" spans="2:5" ht="15">
      <c r="B55" s="56" t="s">
        <v>433</v>
      </c>
      <c r="C55" s="75">
        <v>3163.25</v>
      </c>
      <c r="D55" s="96">
        <v>4373390433.253776</v>
      </c>
      <c r="E55" s="95">
        <v>0.174702454919504</v>
      </c>
    </row>
    <row r="56" spans="2:5" ht="15">
      <c r="B56" s="56" t="s">
        <v>434</v>
      </c>
      <c r="C56" s="75">
        <v>3411.25</v>
      </c>
      <c r="D56" s="96">
        <v>4716265902.295723</v>
      </c>
      <c r="E56" s="95">
        <v>0.18839919365973548</v>
      </c>
    </row>
    <row r="57" spans="2:5" ht="15">
      <c r="B57" s="56" t="s">
        <v>435</v>
      </c>
      <c r="C57" s="75">
        <v>3853</v>
      </c>
      <c r="D57" s="96">
        <v>5327012831.52669</v>
      </c>
      <c r="E57" s="95">
        <v>0.21279650954077267</v>
      </c>
    </row>
    <row r="58" spans="2:5" ht="15">
      <c r="B58" s="56" t="s">
        <v>436</v>
      </c>
      <c r="C58" s="75">
        <v>4285.75</v>
      </c>
      <c r="D58" s="96">
        <v>5925316699.381134</v>
      </c>
      <c r="E58" s="95">
        <v>0.23669676635462403</v>
      </c>
    </row>
    <row r="59" spans="2:5" ht="15">
      <c r="B59" s="56" t="s">
        <v>450</v>
      </c>
      <c r="C59" s="75">
        <v>18106.5</v>
      </c>
      <c r="D59" s="96">
        <v>25033365646</v>
      </c>
      <c r="E59" s="95">
        <v>1</v>
      </c>
    </row>
  </sheetData>
  <mergeCells count="47">
    <mergeCell ref="D23:E23"/>
    <mergeCell ref="G18:I18"/>
    <mergeCell ref="C3:I3"/>
    <mergeCell ref="F5:G5"/>
    <mergeCell ref="H5:I5"/>
    <mergeCell ref="D5:E5"/>
    <mergeCell ref="C5:C6"/>
    <mergeCell ref="D24:E24"/>
    <mergeCell ref="D18:F18"/>
    <mergeCell ref="D29:F29"/>
    <mergeCell ref="G29:I29"/>
    <mergeCell ref="D30:E30"/>
    <mergeCell ref="G30:H30"/>
    <mergeCell ref="G19:H19"/>
    <mergeCell ref="G20:H20"/>
    <mergeCell ref="G22:H22"/>
    <mergeCell ref="G21:H21"/>
    <mergeCell ref="G23:H23"/>
    <mergeCell ref="G24:H24"/>
    <mergeCell ref="D19:E19"/>
    <mergeCell ref="D20:E20"/>
    <mergeCell ref="D21:E21"/>
    <mergeCell ref="D22:E22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40:F40"/>
    <mergeCell ref="G40:I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</mergeCells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5 5 + U S F z h w + l A A A A 9 Q A A A B I A H A B D b 2 5 m a W c v U G F j a 2 F n Z S 5 4 b W w g o h g A K K A U A A A A A A A A A A A A A A A A A A A A A A A A A A A A h Y 8 x D o I w G I W v Q r r T 1 h q V k J 8 y 6 G I i i Y m J c W 1 K h U Y o h h b L 3 R w 8 k l c Q o 6 i b 4 / v e N 7 x 3 v 9 4 g 7 e s q u K j W 6 s Y k a I I p C p S R T a 5 N k a D O H c M I p R y 2 Q p 5 E o Y J B N j b u b Z 6 g 0 r l z T I j 3 H v s p b t q C M E o n 5 J B t d r J U t U A f W f + X Q 2 2 s E 0 Y q x G H / G s M Z j u Z 4 w W a Y A h k Z Z N p 8 e z b M f b Y / E J Z d 5 b p W c W X C 9 Q r I G I G 8 L / A H U E s D B B Q A A g A I A A u e f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n n 5 R K I p H u A 4 A A A A R A A A A E w A c A E Z v c m 1 1 b G F z L 1 N l Y 3 R p b 2 4 x L m 0 g o h g A K K A U A A A A A A A A A A A A A A A A A A A A A A A A A A A A K 0 5 N L s n M z 1 M I h t C G 1 g B Q S w E C L Q A U A A I A C A A L n n 5 R I X O H D 6 U A A A D 1 A A A A E g A A A A A A A A A A A A A A A A A A A A A A Q 2 9 u Z m l n L 1 B h Y 2 t h Z 2 U u e G 1 s U E s B A i 0 A F A A C A A g A C 5 5 + U Q / K 6 a u k A A A A 6 Q A A A B M A A A A A A A A A A A A A A A A A 8 Q A A A F t D b 2 5 0 Z W 5 0 X 1 R 5 c G V z X S 5 4 b W x Q S w E C L Q A U A A I A C A A L n n 5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Y b 2 T o O C Y E S f E J J B 2 P l C Z w A A A A A C A A A A A A A Q Z g A A A A E A A C A A A A B D u 2 G 7 f y W w e l 6 o f r c B q h G b i 4 o N 0 R 4 n D W l k y F Q K J 1 S t s A A A A A A O g A A A A A I A A C A A A A B 1 3 b x d g f n T 4 N a L C o C i c 5 a V T b I D G v S X U X O z 2 4 P V d u 7 G B 1 A A A A D U L B q a m 4 3 X 5 q S I Q 8 0 8 M Q u z + V 0 i X o O W Y Z V e b J v m u f q G Q z p V N 8 t F W K F P R O g Z v 0 U M J x u e E 6 n + w F h l 4 X v N 9 V G z E h F R M X n j 6 8 Z N z W y 5 T C x 6 8 D z i b 0 A A A A A V 8 / M X X h S u V L E C Q K t T w 6 A 1 G C f u b 8 T b n y C / m V i M e p k E + D 8 G X 9 K t + D 1 z Y k Y n 6 5 C f K Q z B O / W e u d k m R h G b G 9 o G l 4 O r < / D a t a M a s h u p > 
</file>

<file path=customXml/itemProps1.xml><?xml version="1.0" encoding="utf-8"?>
<ds:datastoreItem xmlns:ds="http://schemas.openxmlformats.org/officeDocument/2006/customXml" ds:itemID="{F43FFFBF-5E98-41B5-BD50-93F794BC7C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 PITARI</dc:creator>
  <cp:keywords/>
  <dc:description/>
  <cp:lastModifiedBy>DWI PITARI</cp:lastModifiedBy>
  <dcterms:created xsi:type="dcterms:W3CDTF">2020-09-26T11:15:56Z</dcterms:created>
  <dcterms:modified xsi:type="dcterms:W3CDTF">2021-02-11T08:32:58Z</dcterms:modified>
  <cp:category/>
  <cp:version/>
  <cp:contentType/>
  <cp:contentStatus/>
</cp:coreProperties>
</file>