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240" yWindow="60" windowWidth="20115" windowHeight="8010" activeTab="3"/>
  </bookViews>
  <sheets>
    <sheet name="Kualitas air " sheetId="1" r:id="rId1"/>
    <sheet name="Data pertumbuhan rumput laut" sheetId="2" r:id="rId2"/>
    <sheet name="Eksplan" sheetId="3" r:id="rId3"/>
    <sheet name="Sheet1" sheetId="4" r:id="rId4"/>
  </sheets>
  <calcPr calcId="152511"/>
  <oleSize ref="B1:AC115"/>
</workbook>
</file>

<file path=xl/sharedStrings.xml><?xml version="1.0" encoding="utf-8"?>
<sst xmlns="http://schemas.openxmlformats.org/spreadsheetml/2006/main" count="259" uniqueCount="115">
  <si>
    <t>Kondisi cuaca</t>
  </si>
  <si>
    <r>
      <t>Suhu (</t>
    </r>
    <r>
      <rPr>
        <sz val="11"/>
        <color theme="1"/>
        <rFont val="Calibri"/>
        <family val="2"/>
      </rPr>
      <t>°)</t>
    </r>
  </si>
  <si>
    <t>Salinitas (ppt)</t>
  </si>
  <si>
    <t>Hujan</t>
  </si>
  <si>
    <t>Parameter</t>
  </si>
  <si>
    <t>KONDISI PERAIRAN TAMBAK TAIPA, TAKALAR</t>
  </si>
  <si>
    <t>Awal (4 Feb 14)</t>
  </si>
  <si>
    <r>
      <t xml:space="preserve">BOBOT RUMPUT LAUT </t>
    </r>
    <r>
      <rPr>
        <b/>
        <i/>
        <sz val="11"/>
        <color theme="1"/>
        <rFont val="Calibri"/>
        <family val="2"/>
        <scheme val="minor"/>
      </rPr>
      <t>G. verrucosa</t>
    </r>
  </si>
  <si>
    <t>8,5</t>
  </si>
  <si>
    <r>
      <t xml:space="preserve">Kode Bentangan (25% x </t>
    </r>
    <r>
      <rPr>
        <sz val="11"/>
        <color theme="1"/>
        <rFont val="Calibri"/>
        <family val="2"/>
      </rPr>
      <t>∑ bentangan</t>
    </r>
    <r>
      <rPr>
        <sz val="11"/>
        <color theme="1"/>
        <rFont val="Calibri"/>
        <family val="2"/>
        <scheme val="minor"/>
      </rPr>
      <t>)</t>
    </r>
  </si>
  <si>
    <t>8,3</t>
  </si>
  <si>
    <t>8,2</t>
  </si>
  <si>
    <t>8,4</t>
  </si>
  <si>
    <t xml:space="preserve">Rerata </t>
  </si>
  <si>
    <t>44, 2 kg</t>
  </si>
  <si>
    <t>Berat 1 bentangan :</t>
  </si>
  <si>
    <t>Berawan</t>
  </si>
  <si>
    <t>LPH (%/hari)</t>
  </si>
  <si>
    <t>Siklus I</t>
  </si>
  <si>
    <t>Awal (5 Mar 14)</t>
  </si>
  <si>
    <t>Siklus II</t>
  </si>
  <si>
    <t>Rerata</t>
  </si>
  <si>
    <t>LPH</t>
  </si>
  <si>
    <t>Siklus III</t>
  </si>
  <si>
    <t>Siklus IV</t>
  </si>
  <si>
    <t>Produksi (kg)</t>
  </si>
  <si>
    <t>Berat awal (Januari 14)</t>
  </si>
  <si>
    <t>: 200 kg</t>
  </si>
  <si>
    <t>Awal</t>
  </si>
  <si>
    <t>Siklus V</t>
  </si>
  <si>
    <t>Siklus VI</t>
  </si>
  <si>
    <t>Siklus VII</t>
  </si>
  <si>
    <t>Distribusi (kg)</t>
  </si>
  <si>
    <t>(Sinjai 18 Mar 14)</t>
  </si>
  <si>
    <t>Cerah</t>
  </si>
  <si>
    <t>Kecerahan rata-rata (cm)</t>
  </si>
  <si>
    <t>Kedalaman rata-rata (cm)</t>
  </si>
  <si>
    <t>KODE</t>
  </si>
  <si>
    <t>P1</t>
  </si>
  <si>
    <t>P2</t>
  </si>
  <si>
    <t>P3</t>
  </si>
  <si>
    <t>Berat (gram)</t>
  </si>
  <si>
    <t>Epifit</t>
  </si>
  <si>
    <t>Lumut</t>
  </si>
  <si>
    <t>------------</t>
  </si>
  <si>
    <t>Tkl</t>
  </si>
  <si>
    <t>G1 (Gigas)</t>
  </si>
  <si>
    <t>G2 (Gigas)</t>
  </si>
  <si>
    <t>G3 (Gigas)</t>
  </si>
  <si>
    <t>G4 (Gigas)</t>
  </si>
  <si>
    <t>G5 (Gigas)</t>
  </si>
  <si>
    <t>G6 (Gigas)</t>
  </si>
  <si>
    <t>G7 (Gigas)</t>
  </si>
  <si>
    <t>KJ1</t>
  </si>
  <si>
    <t>KJ2</t>
  </si>
  <si>
    <t>KJ3</t>
  </si>
  <si>
    <t>KJ4</t>
  </si>
  <si>
    <t>KJ5</t>
  </si>
  <si>
    <t>KJ6</t>
  </si>
  <si>
    <t>KJ7</t>
  </si>
  <si>
    <t>KJ8</t>
  </si>
  <si>
    <t>KJ9</t>
  </si>
  <si>
    <t>KJ10</t>
  </si>
  <si>
    <t>KJ11</t>
  </si>
  <si>
    <t>KJ12</t>
  </si>
  <si>
    <t>Awal (4 Apr 2014)</t>
  </si>
  <si>
    <t>----------</t>
  </si>
  <si>
    <t>Panjang (cm)</t>
  </si>
  <si>
    <t>KJ10 (1)</t>
  </si>
  <si>
    <t>KJ11 (1)</t>
  </si>
  <si>
    <t>KJ1 (1)</t>
  </si>
  <si>
    <t>KJ3 (1)</t>
  </si>
  <si>
    <t>KJ8 (1)</t>
  </si>
  <si>
    <t>1000 Kg</t>
  </si>
  <si>
    <t>100 Kg</t>
  </si>
  <si>
    <t>(Palopo 10 April)</t>
  </si>
  <si>
    <t>Diikat</t>
  </si>
  <si>
    <t>Awal (2 May 2014)</t>
  </si>
  <si>
    <t>(Marana, 3 Mei 14)</t>
  </si>
  <si>
    <t>(Takalar 13 Mei 14)</t>
  </si>
  <si>
    <t>-------------</t>
  </si>
  <si>
    <t>(Maros Utara, 29 Mei)</t>
  </si>
  <si>
    <t>Awal (30 May 2014)</t>
  </si>
  <si>
    <t>520 Kg + 500 Kg</t>
  </si>
  <si>
    <t>(Suwardi, 29 Mei)</t>
  </si>
  <si>
    <t>250 Kg</t>
  </si>
  <si>
    <t>(Dg. Si'na)</t>
  </si>
  <si>
    <t>Bobot mutlak</t>
  </si>
  <si>
    <t>G. verrucosa vs G. gigas</t>
  </si>
  <si>
    <t>G. verrucosa</t>
  </si>
  <si>
    <t>G. gigas</t>
  </si>
  <si>
    <t>Laju pertumbuhan harian</t>
  </si>
  <si>
    <t>STDEV</t>
  </si>
  <si>
    <t>G1</t>
  </si>
  <si>
    <t>G2</t>
  </si>
  <si>
    <t>2 Mei 14</t>
  </si>
  <si>
    <t>G4</t>
  </si>
  <si>
    <t>15 hari</t>
  </si>
  <si>
    <t>30 hari</t>
  </si>
  <si>
    <t>45 hari</t>
  </si>
  <si>
    <t>60 hari</t>
  </si>
  <si>
    <t xml:space="preserve">45 hari </t>
  </si>
  <si>
    <t>G3</t>
  </si>
  <si>
    <t>LPH Panjang</t>
  </si>
  <si>
    <t xml:space="preserve">Pertambahan panjang </t>
  </si>
  <si>
    <t>Awal (27 Juni 2014)</t>
  </si>
  <si>
    <t>Awal (6 Agust 2014)</t>
  </si>
  <si>
    <t>Tidak sampling</t>
  </si>
  <si>
    <t>150 Kg</t>
  </si>
  <si>
    <t>500 Kg</t>
  </si>
  <si>
    <t>(b. Milla, 3 Juli)</t>
  </si>
  <si>
    <t>650 Kg</t>
  </si>
  <si>
    <t>(P. Markus, 8 Agust)</t>
  </si>
  <si>
    <t>50 Kg</t>
  </si>
  <si>
    <t>(Pasuruan, 25 Agust)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</si>
</sst>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15" fontId="0" fillId="0" borderId="0" xfId="0" applyNumberFormat="1"/>
    <xf numFmtId="0" fontId="0" fillId="0" borderId="1" xfId="0" applyBorder="1"/>
    <xf numFmtId="1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5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5" fontId="0" fillId="0" borderId="2" xfId="0" applyNumberForma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11" xfId="0" applyFill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7" xfId="0" applyBorder="1"/>
    <xf numFmtId="0" fontId="0" fillId="0" borderId="19" xfId="0" applyBorder="1"/>
    <xf numFmtId="0" fontId="0" fillId="0" borderId="21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3" xfId="0" applyBorder="1" applyAlignment="1">
      <alignment horizontal="center"/>
    </xf>
    <xf numFmtId="1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0" fillId="3" borderId="15" xfId="0" applyFill="1" applyBorder="1" applyAlignment="1">
      <alignment horizontal="center" vertical="center"/>
    </xf>
    <xf numFmtId="15" fontId="0" fillId="3" borderId="2" xfId="0" applyNumberFormat="1" applyFill="1" applyBorder="1" applyAlignment="1">
      <alignment horizontal="center" vertical="center"/>
    </xf>
    <xf numFmtId="15" fontId="0" fillId="3" borderId="16" xfId="0" applyNumberFormat="1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2" fontId="1" fillId="3" borderId="18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/>
    </xf>
    <xf numFmtId="0" fontId="0" fillId="3" borderId="11" xfId="0" applyFill="1" applyBorder="1"/>
    <xf numFmtId="0" fontId="0" fillId="3" borderId="1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0" fontId="0" fillId="3" borderId="24" xfId="0" applyFill="1" applyBorder="1"/>
    <xf numFmtId="2" fontId="1" fillId="3" borderId="20" xfId="0" applyNumberFormat="1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15" fontId="0" fillId="4" borderId="15" xfId="0" applyNumberFormat="1" applyFill="1" applyBorder="1" applyAlignment="1">
      <alignment horizontal="center" vertical="center"/>
    </xf>
    <xf numFmtId="15" fontId="0" fillId="4" borderId="2" xfId="0" applyNumberFormat="1" applyFill="1" applyBorder="1" applyAlignment="1">
      <alignment horizontal="center" vertical="center"/>
    </xf>
    <xf numFmtId="0" fontId="0" fillId="4" borderId="18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1" xfId="0" quotePrefix="1" applyBorder="1"/>
    <xf numFmtId="15" fontId="1" fillId="0" borderId="1" xfId="0" applyNumberFormat="1" applyFon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15" fontId="0" fillId="5" borderId="35" xfId="0" applyNumberFormat="1" applyFill="1" applyBorder="1" applyAlignment="1">
      <alignment horizontal="center" vertical="center"/>
    </xf>
    <xf numFmtId="15" fontId="0" fillId="5" borderId="36" xfId="0" applyNumberFormat="1" applyFill="1" applyBorder="1" applyAlignment="1">
      <alignment horizontal="center" vertical="center"/>
    </xf>
    <xf numFmtId="15" fontId="0" fillId="5" borderId="37" xfId="0" applyNumberFormat="1" applyFill="1" applyBorder="1" applyAlignment="1">
      <alignment horizontal="center" vertical="center"/>
    </xf>
    <xf numFmtId="0" fontId="0" fillId="5" borderId="18" xfId="0" applyFill="1" applyBorder="1" applyAlignment="1">
      <alignment horizontal="center"/>
    </xf>
    <xf numFmtId="2" fontId="1" fillId="5" borderId="19" xfId="0" applyNumberFormat="1" applyFont="1" applyFill="1" applyBorder="1" applyAlignment="1">
      <alignment horizontal="center"/>
    </xf>
    <xf numFmtId="15" fontId="0" fillId="4" borderId="13" xfId="0" applyNumberFormat="1" applyFill="1" applyBorder="1" applyAlignment="1">
      <alignment horizontal="center" vertical="center"/>
    </xf>
    <xf numFmtId="0" fontId="0" fillId="4" borderId="14" xfId="0" applyFill="1" applyBorder="1" applyAlignment="1">
      <alignment horizontal="center"/>
    </xf>
    <xf numFmtId="0" fontId="0" fillId="4" borderId="14" xfId="0" applyFont="1" applyFill="1" applyBorder="1" applyAlignment="1">
      <alignment horizontal="center"/>
    </xf>
    <xf numFmtId="2" fontId="1" fillId="4" borderId="14" xfId="0" applyNumberFormat="1" applyFont="1" applyFill="1" applyBorder="1" applyAlignment="1">
      <alignment horizontal="center"/>
    </xf>
    <xf numFmtId="15" fontId="0" fillId="0" borderId="35" xfId="0" applyNumberFormat="1" applyBorder="1" applyAlignment="1">
      <alignment horizontal="center" vertical="center"/>
    </xf>
    <xf numFmtId="15" fontId="0" fillId="0" borderId="36" xfId="0" applyNumberFormat="1" applyBorder="1" applyAlignment="1">
      <alignment horizontal="center" vertical="center"/>
    </xf>
    <xf numFmtId="15" fontId="0" fillId="0" borderId="37" xfId="0" applyNumberFormat="1" applyBorder="1" applyAlignment="1">
      <alignment horizontal="center" vertical="center"/>
    </xf>
    <xf numFmtId="0" fontId="0" fillId="0" borderId="38" xfId="0" applyFont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15" fontId="0" fillId="0" borderId="39" xfId="0" applyNumberFormat="1" applyBorder="1" applyAlignment="1">
      <alignment horizontal="center" vertical="center"/>
    </xf>
    <xf numFmtId="0" fontId="0" fillId="0" borderId="39" xfId="0" applyBorder="1"/>
    <xf numFmtId="0" fontId="1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1" fillId="0" borderId="34" xfId="0" applyFont="1" applyBorder="1" applyAlignment="1">
      <alignment horizontal="center"/>
    </xf>
    <xf numFmtId="0" fontId="1" fillId="5" borderId="28" xfId="0" applyFont="1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15" fontId="0" fillId="6" borderId="23" xfId="0" applyNumberFormat="1" applyFill="1" applyBorder="1" applyAlignment="1">
      <alignment horizontal="center" vertical="center"/>
    </xf>
    <xf numFmtId="15" fontId="0" fillId="6" borderId="2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2" fontId="3" fillId="0" borderId="0" xfId="0" applyNumberFormat="1" applyFont="1"/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0" fillId="0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0" fillId="0" borderId="0" xfId="0" applyNumberFormat="1" applyBorder="1"/>
    <xf numFmtId="0" fontId="0" fillId="0" borderId="0" xfId="0" applyAlignment="1">
      <alignment horizontal="center"/>
    </xf>
    <xf numFmtId="0" fontId="5" fillId="0" borderId="0" xfId="0" applyFont="1" applyBorder="1"/>
    <xf numFmtId="0" fontId="5" fillId="0" borderId="0" xfId="0" applyFont="1" applyFill="1" applyBorder="1"/>
    <xf numFmtId="2" fontId="0" fillId="0" borderId="0" xfId="0" applyNumberFormat="1" applyFont="1" applyBorder="1"/>
    <xf numFmtId="2" fontId="1" fillId="0" borderId="0" xfId="0" applyNumberFormat="1" applyFont="1"/>
    <xf numFmtId="0" fontId="5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vertical="center"/>
    </xf>
    <xf numFmtId="15" fontId="0" fillId="0" borderId="2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" fillId="6" borderId="14" xfId="0" applyFont="1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8" xfId="0" applyFill="1" applyBorder="1"/>
    <xf numFmtId="0" fontId="0" fillId="7" borderId="14" xfId="0" applyFill="1" applyBorder="1"/>
    <xf numFmtId="0" fontId="0" fillId="7" borderId="19" xfId="0" applyFill="1" applyBorder="1"/>
    <xf numFmtId="0" fontId="0" fillId="7" borderId="22" xfId="0" applyFill="1" applyBorder="1"/>
    <xf numFmtId="0" fontId="0" fillId="0" borderId="22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6419080555039515"/>
          <c:y val="5.092581791475323E-2"/>
          <c:w val="0.66606780323058534"/>
          <c:h val="0.6482320180839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Eksplan!$C$50</c:f>
              <c:strCache>
                <c:ptCount val="1"/>
                <c:pt idx="0">
                  <c:v>G. verrucosa</c:v>
                </c:pt>
              </c:strCache>
            </c:strRef>
          </c:tx>
          <c:spPr>
            <a:pattFill prst="lgChe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>
              <a:contourClr>
                <a:schemeClr val="tx1"/>
              </a:contourClr>
            </a:sp3d>
          </c:spPr>
          <c:invertIfNegative val="0"/>
          <c:cat>
            <c:numRef>
              <c:f>Eksplan!$D$46:$G$46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cat>
          <c:val>
            <c:numRef>
              <c:f>Eksplan!$D$50:$G$50</c:f>
              <c:numCache>
                <c:formatCode>0.00</c:formatCode>
                <c:ptCount val="4"/>
                <c:pt idx="0">
                  <c:v>7.4866666666666672</c:v>
                </c:pt>
                <c:pt idx="1">
                  <c:v>21.666666666666668</c:v>
                </c:pt>
                <c:pt idx="2">
                  <c:v>65.11</c:v>
                </c:pt>
                <c:pt idx="3">
                  <c:v>221.66666666666666</c:v>
                </c:pt>
              </c:numCache>
            </c:numRef>
          </c:val>
        </c:ser>
        <c:ser>
          <c:idx val="1"/>
          <c:order val="1"/>
          <c:tx>
            <c:strRef>
              <c:f>Eksplan!$C$55</c:f>
              <c:strCache>
                <c:ptCount val="1"/>
                <c:pt idx="0">
                  <c:v>G. gigas</c:v>
                </c:pt>
              </c:strCache>
            </c:strRef>
          </c:tx>
          <c:spPr>
            <a:pattFill prst="pct3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>
              <a:contourClr>
                <a:schemeClr val="tx1"/>
              </a:contourClr>
            </a:sp3d>
          </c:spPr>
          <c:invertIfNegative val="0"/>
          <c:cat>
            <c:numRef>
              <c:f>Eksplan!$D$46:$G$46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cat>
          <c:val>
            <c:numRef>
              <c:f>Eksplan!$D$55:$G$55</c:f>
              <c:numCache>
                <c:formatCode>0.00</c:formatCode>
                <c:ptCount val="4"/>
                <c:pt idx="0">
                  <c:v>1.1999999999999993</c:v>
                </c:pt>
                <c:pt idx="1">
                  <c:v>7.5833333333333321</c:v>
                </c:pt>
                <c:pt idx="2">
                  <c:v>25</c:v>
                </c:pt>
                <c:pt idx="3">
                  <c:v>38.333333333333336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467118928"/>
        <c:axId val="-1296217568"/>
        <c:axId val="0"/>
      </c:bar3DChart>
      <c:catAx>
        <c:axId val="-1467118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Masa pemeliharaan (hari)/</a:t>
                </a:r>
              </a:p>
              <a:p>
                <a:pPr>
                  <a:defRPr sz="1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0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Rearing period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96217568"/>
        <c:crosses val="autoZero"/>
        <c:auto val="1"/>
        <c:lblAlgn val="ctr"/>
        <c:lblOffset val="100"/>
        <c:noMultiLvlLbl val="0"/>
      </c:catAx>
      <c:valAx>
        <c:axId val="-1296217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Bobot mutlak (gram)/</a:t>
                </a:r>
              </a:p>
              <a:p>
                <a:pPr>
                  <a:defRPr sz="10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0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Absolute weight (gram)</a:t>
                </a:r>
              </a:p>
            </c:rich>
          </c:tx>
          <c:layout>
            <c:manualLayout>
              <c:xMode val="edge"/>
              <c:yMode val="edge"/>
              <c:x val="8.2247786177363044E-2"/>
              <c:y val="0.15415266975032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46711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115828497590756"/>
          <c:y val="6.1694617429430207E-2"/>
          <c:w val="0.35951348679666789"/>
          <c:h val="7.62176185120078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1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Eksplan!$C$88</c:f>
              <c:strCache>
                <c:ptCount val="1"/>
                <c:pt idx="0">
                  <c:v>G. verrucosa</c:v>
                </c:pt>
              </c:strCache>
            </c:strRef>
          </c:tx>
          <c:spPr>
            <a:pattFill prst="lgChe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Eksplan!$D$80:$G$80</c:f>
                <c:numCache>
                  <c:formatCode>General</c:formatCode>
                  <c:ptCount val="4"/>
                  <c:pt idx="0">
                    <c:v>0.25505513864959395</c:v>
                  </c:pt>
                  <c:pt idx="1">
                    <c:v>0.11687354801094782</c:v>
                  </c:pt>
                  <c:pt idx="2">
                    <c:v>0.1977462633198705</c:v>
                  </c:pt>
                  <c:pt idx="3">
                    <c:v>8.6520089941329273E-2</c:v>
                  </c:pt>
                </c:numCache>
              </c:numRef>
            </c:plus>
            <c:minus>
              <c:numRef>
                <c:f>Eksplan!$D$80:$G$80</c:f>
                <c:numCache>
                  <c:formatCode>General</c:formatCode>
                  <c:ptCount val="4"/>
                  <c:pt idx="0">
                    <c:v>0.25505513864959395</c:v>
                  </c:pt>
                  <c:pt idx="1">
                    <c:v>0.11687354801094782</c:v>
                  </c:pt>
                  <c:pt idx="2">
                    <c:v>0.1977462633198705</c:v>
                  </c:pt>
                  <c:pt idx="3">
                    <c:v>8.6520089941329273E-2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Eksplan!$D$75:$G$75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cat>
          <c:val>
            <c:numRef>
              <c:f>Eksplan!$D$88:$G$88</c:f>
              <c:numCache>
                <c:formatCode>0.00</c:formatCode>
                <c:ptCount val="4"/>
                <c:pt idx="0">
                  <c:v>2.2814722130703755</c:v>
                </c:pt>
                <c:pt idx="1">
                  <c:v>2.0933231087704089</c:v>
                </c:pt>
                <c:pt idx="2">
                  <c:v>2.0850642840725104</c:v>
                </c:pt>
                <c:pt idx="3">
                  <c:v>3.2669049180941427</c:v>
                </c:pt>
              </c:numCache>
            </c:numRef>
          </c:val>
        </c:ser>
        <c:ser>
          <c:idx val="1"/>
          <c:order val="1"/>
          <c:tx>
            <c:strRef>
              <c:f>Eksplan!$C$89</c:f>
              <c:strCache>
                <c:ptCount val="1"/>
                <c:pt idx="0">
                  <c:v>G. gigas</c:v>
                </c:pt>
              </c:strCache>
            </c:strRef>
          </c:tx>
          <c:spPr>
            <a:pattFill prst="pct3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Eksplan!$D$85:$G$85</c:f>
                <c:numCache>
                  <c:formatCode>General</c:formatCode>
                  <c:ptCount val="4"/>
                  <c:pt idx="0">
                    <c:v>3.126332976213772E-2</c:v>
                  </c:pt>
                  <c:pt idx="1">
                    <c:v>1.8156389620885768E-2</c:v>
                  </c:pt>
                  <c:pt idx="2">
                    <c:v>0.25609140204204917</c:v>
                  </c:pt>
                  <c:pt idx="3">
                    <c:v>0.10526339989406125</c:v>
                  </c:pt>
                </c:numCache>
              </c:numRef>
            </c:plus>
            <c:minus>
              <c:numRef>
                <c:f>Eksplan!$D$85:$G$85</c:f>
                <c:numCache>
                  <c:formatCode>General</c:formatCode>
                  <c:ptCount val="4"/>
                  <c:pt idx="0">
                    <c:v>3.126332976213772E-2</c:v>
                  </c:pt>
                  <c:pt idx="1">
                    <c:v>1.8156389620885768E-2</c:v>
                  </c:pt>
                  <c:pt idx="2">
                    <c:v>0.25609140204204917</c:v>
                  </c:pt>
                  <c:pt idx="3">
                    <c:v>0.10526339989406125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Eksplan!$D$75:$G$75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cat>
          <c:val>
            <c:numRef>
              <c:f>Eksplan!$D$89:$G$89</c:f>
              <c:numCache>
                <c:formatCode>0.00</c:formatCode>
                <c:ptCount val="4"/>
                <c:pt idx="0">
                  <c:v>1.973753578989788</c:v>
                </c:pt>
                <c:pt idx="1">
                  <c:v>1.6130248661173308</c:v>
                </c:pt>
                <c:pt idx="2">
                  <c:v>1.7578241088503075</c:v>
                </c:pt>
                <c:pt idx="3">
                  <c:v>1.7755722803565783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96218112"/>
        <c:axId val="-1296219744"/>
      </c:barChart>
      <c:catAx>
        <c:axId val="-1296218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Waktu pemeliharaan (hari)/</a:t>
                </a:r>
              </a:p>
              <a:p>
                <a:pPr>
                  <a:defRPr/>
                </a:pPr>
                <a:r>
                  <a:rPr lang="en-GB" sz="10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Rearing period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96219744"/>
        <c:crosses val="autoZero"/>
        <c:auto val="1"/>
        <c:lblAlgn val="ctr"/>
        <c:lblOffset val="100"/>
        <c:noMultiLvlLbl val="0"/>
      </c:catAx>
      <c:valAx>
        <c:axId val="-1296219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LPH</a:t>
                </a:r>
                <a:r>
                  <a:rPr lang="en-GB" sz="10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bobot</a:t>
                </a:r>
                <a:r>
                  <a:rPr lang="en-GB" sz="1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(%/hari)/</a:t>
                </a:r>
              </a:p>
              <a:p>
                <a:pPr>
                  <a:defRPr>
                    <a:solidFill>
                      <a:schemeClr val="tx1"/>
                    </a:solidFill>
                  </a:defRPr>
                </a:pPr>
                <a:r>
                  <a:rPr lang="en-GB" sz="10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Wieght DGR</a:t>
                </a:r>
                <a:r>
                  <a:rPr lang="en-GB" sz="1000" i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(%/day)</a:t>
                </a:r>
                <a:endParaRPr lang="en-GB" sz="1000" i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9621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1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Sheet1!$I$62</c:f>
              <c:strCache>
                <c:ptCount val="1"/>
                <c:pt idx="0">
                  <c:v>G. verrucosa</c:v>
                </c:pt>
              </c:strCache>
            </c:strRef>
          </c:tx>
          <c:spPr>
            <a:pattFill prst="lgChe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Sheet1!$P$62:$S$62</c:f>
                <c:numCache>
                  <c:formatCode>General</c:formatCode>
                  <c:ptCount val="4"/>
                  <c:pt idx="0">
                    <c:v>0.23033982737268668</c:v>
                  </c:pt>
                  <c:pt idx="1">
                    <c:v>9.3104157555375849E-2</c:v>
                  </c:pt>
                  <c:pt idx="2">
                    <c:v>0.14947489853621768</c:v>
                  </c:pt>
                  <c:pt idx="3">
                    <c:v>6.8604801054598874E-2</c:v>
                  </c:pt>
                </c:numCache>
              </c:numRef>
            </c:plus>
            <c:minus>
              <c:numRef>
                <c:f>Sheet1!$P$62:$S$62</c:f>
                <c:numCache>
                  <c:formatCode>General</c:formatCode>
                  <c:ptCount val="4"/>
                  <c:pt idx="0">
                    <c:v>0.23033982737268668</c:v>
                  </c:pt>
                  <c:pt idx="1">
                    <c:v>9.3104157555375849E-2</c:v>
                  </c:pt>
                  <c:pt idx="2">
                    <c:v>0.14947489853621768</c:v>
                  </c:pt>
                  <c:pt idx="3">
                    <c:v>6.8604801054598874E-2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Sheet1!$J$49:$M$49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cat>
          <c:val>
            <c:numRef>
              <c:f>Sheet1!$J$62:$M$62</c:f>
              <c:numCache>
                <c:formatCode>0.00</c:formatCode>
                <c:ptCount val="4"/>
                <c:pt idx="0">
                  <c:v>5.3240744721485704</c:v>
                </c:pt>
                <c:pt idx="1">
                  <c:v>3.7089775425624012</c:v>
                </c:pt>
                <c:pt idx="2">
                  <c:v>3.1803875822833176</c:v>
                </c:pt>
                <c:pt idx="3">
                  <c:v>3.062231366130137</c:v>
                </c:pt>
              </c:numCache>
            </c:numRef>
          </c:val>
        </c:ser>
        <c:ser>
          <c:idx val="1"/>
          <c:order val="1"/>
          <c:tx>
            <c:strRef>
              <c:f>Sheet1!$I$63</c:f>
              <c:strCache>
                <c:ptCount val="1"/>
                <c:pt idx="0">
                  <c:v>G. gigas</c:v>
                </c:pt>
              </c:strCache>
            </c:strRef>
          </c:tx>
          <c:spPr>
            <a:pattFill prst="pct3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Sheet1!$P$63:$S$63</c:f>
                <c:numCache>
                  <c:formatCode>General</c:formatCode>
                  <c:ptCount val="4"/>
                  <c:pt idx="0">
                    <c:v>0.40824587894659836</c:v>
                  </c:pt>
                  <c:pt idx="1">
                    <c:v>0.22240229210705964</c:v>
                  </c:pt>
                  <c:pt idx="2">
                    <c:v>0.19593726320714513</c:v>
                  </c:pt>
                  <c:pt idx="3">
                    <c:v>0.12019126234107638</c:v>
                  </c:pt>
                </c:numCache>
              </c:numRef>
            </c:plus>
            <c:minus>
              <c:numRef>
                <c:f>Sheet1!$P$63:$S$63</c:f>
                <c:numCache>
                  <c:formatCode>General</c:formatCode>
                  <c:ptCount val="4"/>
                  <c:pt idx="0">
                    <c:v>0.40824587894659836</c:v>
                  </c:pt>
                  <c:pt idx="1">
                    <c:v>0.22240229210705964</c:v>
                  </c:pt>
                  <c:pt idx="2">
                    <c:v>0.19593726320714513</c:v>
                  </c:pt>
                  <c:pt idx="3">
                    <c:v>0.12019126234107638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Sheet1!$J$49:$M$49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cat>
          <c:val>
            <c:numRef>
              <c:f>Sheet1!$J$63:$M$63</c:f>
              <c:numCache>
                <c:formatCode>0.00</c:formatCode>
                <c:ptCount val="4"/>
                <c:pt idx="0">
                  <c:v>3.0552652076676066</c:v>
                </c:pt>
                <c:pt idx="1">
                  <c:v>2.795523549835861</c:v>
                </c:pt>
                <c:pt idx="2">
                  <c:v>2.1062110864235764</c:v>
                </c:pt>
                <c:pt idx="3">
                  <c:v>2.1806890176589775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96221920"/>
        <c:axId val="-1296215936"/>
      </c:barChart>
      <c:catAx>
        <c:axId val="-1296221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Waktu pemeliharaan (hari)/</a:t>
                </a:r>
              </a:p>
              <a:p>
                <a:pPr>
                  <a:defRPr/>
                </a:pPr>
                <a:r>
                  <a:rPr lang="en-GB" sz="10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Rearing period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96215936"/>
        <c:crosses val="autoZero"/>
        <c:auto val="1"/>
        <c:lblAlgn val="ctr"/>
        <c:lblOffset val="100"/>
        <c:noMultiLvlLbl val="0"/>
      </c:catAx>
      <c:valAx>
        <c:axId val="-1296215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LPH panjang (%/hari)/</a:t>
                </a:r>
              </a:p>
              <a:p>
                <a:pPr>
                  <a:defRPr/>
                </a:pPr>
                <a:r>
                  <a:rPr lang="en-GB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Lenght DGR (%/day)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9622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1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90507436570428"/>
          <c:y val="5.0925925925925923E-2"/>
          <c:w val="0.69342825896762905"/>
          <c:h val="0.70503827646544182"/>
        </c:manualLayout>
      </c:layout>
      <c:lineChart>
        <c:grouping val="standard"/>
        <c:varyColors val="0"/>
        <c:ser>
          <c:idx val="0"/>
          <c:order val="0"/>
          <c:tx>
            <c:strRef>
              <c:f>Sheet1!$P$51</c:f>
              <c:strCache>
                <c:ptCount val="1"/>
                <c:pt idx="0">
                  <c:v>G. verrucosa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Sheet1!$W$51:$Z$51</c:f>
                <c:numCache>
                  <c:formatCode>General</c:formatCode>
                  <c:ptCount val="4"/>
                  <c:pt idx="0">
                    <c:v>7.6376261582597541E-2</c:v>
                  </c:pt>
                  <c:pt idx="1">
                    <c:v>8.5049005481154016E-2</c:v>
                  </c:pt>
                  <c:pt idx="2">
                    <c:v>0.28687976575562052</c:v>
                  </c:pt>
                  <c:pt idx="3">
                    <c:v>0.25658007197234417</c:v>
                  </c:pt>
                </c:numCache>
              </c:numRef>
            </c:plus>
            <c:minus>
              <c:numRef>
                <c:f>Sheet1!$W$51:$Z$51</c:f>
                <c:numCache>
                  <c:formatCode>General</c:formatCode>
                  <c:ptCount val="4"/>
                  <c:pt idx="0">
                    <c:v>7.6376261582597541E-2</c:v>
                  </c:pt>
                  <c:pt idx="1">
                    <c:v>8.5049005481154016E-2</c:v>
                  </c:pt>
                  <c:pt idx="2">
                    <c:v>0.28687976575562052</c:v>
                  </c:pt>
                  <c:pt idx="3">
                    <c:v>0.25658007197234417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Sheet1!$Q$39:$T$39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cat>
          <c:val>
            <c:numRef>
              <c:f>Sheet1!$Q$51:$T$51</c:f>
              <c:numCache>
                <c:formatCode>0.00</c:formatCode>
                <c:ptCount val="4"/>
                <c:pt idx="0">
                  <c:v>1.2233333333333334</c:v>
                </c:pt>
                <c:pt idx="1">
                  <c:v>2.0433333333333334</c:v>
                </c:pt>
                <c:pt idx="2">
                  <c:v>3.19</c:v>
                </c:pt>
                <c:pt idx="3">
                  <c:v>5.2833333333333332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Sheet1!$P$52</c:f>
              <c:strCache>
                <c:ptCount val="1"/>
                <c:pt idx="0">
                  <c:v>G. gigas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>
                  <a:alpha val="99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Sheet1!$W$52:$Z$52</c:f>
                <c:numCache>
                  <c:formatCode>General</c:formatCode>
                  <c:ptCount val="4"/>
                  <c:pt idx="0">
                    <c:v>9.609023536933041E-2</c:v>
                  </c:pt>
                  <c:pt idx="1">
                    <c:v>0.1527525231651948</c:v>
                  </c:pt>
                  <c:pt idx="2">
                    <c:v>0.15176736583776268</c:v>
                  </c:pt>
                  <c:pt idx="3">
                    <c:v>0.26407069760451124</c:v>
                  </c:pt>
                </c:numCache>
              </c:numRef>
            </c:plus>
            <c:minus>
              <c:numRef>
                <c:f>Sheet1!$W$52:$Z$52</c:f>
                <c:numCache>
                  <c:formatCode>General</c:formatCode>
                  <c:ptCount val="4"/>
                  <c:pt idx="0">
                    <c:v>9.609023536933041E-2</c:v>
                  </c:pt>
                  <c:pt idx="1">
                    <c:v>0.1527525231651948</c:v>
                  </c:pt>
                  <c:pt idx="2">
                    <c:v>0.15176736583776268</c:v>
                  </c:pt>
                  <c:pt idx="3">
                    <c:v>0.26407069760451124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Sheet1!$Q$39:$T$39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cat>
          <c:val>
            <c:numRef>
              <c:f>Sheet1!$Q$52:$T$52</c:f>
              <c:numCache>
                <c:formatCode>0.00</c:formatCode>
                <c:ptCount val="4"/>
                <c:pt idx="0">
                  <c:v>0.58333333333333337</c:v>
                </c:pt>
                <c:pt idx="1">
                  <c:v>1.3166666666666667</c:v>
                </c:pt>
                <c:pt idx="2">
                  <c:v>1.6366666666666667</c:v>
                </c:pt>
                <c:pt idx="3">
                  <c:v>2.706666666666667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96220832"/>
        <c:axId val="-1296221376"/>
      </c:lineChart>
      <c:catAx>
        <c:axId val="-1296220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Waktu pemeliharaan (hari)/</a:t>
                </a:r>
              </a:p>
              <a:p>
                <a:pPr>
                  <a:defRPr/>
                </a:pPr>
                <a:r>
                  <a:rPr lang="en-GB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Rearing period 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96221376"/>
        <c:crosses val="autoZero"/>
        <c:auto val="0"/>
        <c:lblAlgn val="ctr"/>
        <c:lblOffset val="100"/>
        <c:noMultiLvlLbl val="0"/>
      </c:catAx>
      <c:valAx>
        <c:axId val="-12962213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Pertambahan panjang (cm)/</a:t>
                </a:r>
              </a:p>
              <a:p>
                <a:pPr>
                  <a:defRPr/>
                </a:pPr>
                <a:r>
                  <a:rPr lang="en-GB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Elongation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296220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988888888888884"/>
          <c:y val="0.13396653543307085"/>
          <c:w val="0.24233333333333335"/>
          <c:h val="0.157992855059784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1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419099</xdr:colOff>
      <xdr:row>57</xdr:row>
      <xdr:rowOff>4762</xdr:rowOff>
    </xdr:from>
    <xdr:to>
      <xdr:col>8</xdr:col>
      <xdr:colOff>104775</xdr:colOff>
      <xdr:row>71</xdr:row>
      <xdr:rowOff>180976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157162</xdr:colOff>
      <xdr:row>90</xdr:row>
      <xdr:rowOff>42862</xdr:rowOff>
    </xdr:from>
    <xdr:to>
      <xdr:col>8</xdr:col>
      <xdr:colOff>166687</xdr:colOff>
      <xdr:row>104</xdr:row>
      <xdr:rowOff>119062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65</xdr:row>
      <xdr:rowOff>33337</xdr:rowOff>
    </xdr:from>
    <xdr:to>
      <xdr:col>15</xdr:col>
      <xdr:colOff>276225</xdr:colOff>
      <xdr:row>79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542925</xdr:colOff>
      <xdr:row>53</xdr:row>
      <xdr:rowOff>14287</xdr:rowOff>
    </xdr:from>
    <xdr:to>
      <xdr:col>28</xdr:col>
      <xdr:colOff>238125</xdr:colOff>
      <xdr:row>67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0"/>
  <sheetViews>
    <sheetView workbookViewId="0">
      <selection activeCell="M4" sqref="M4"/>
    </sheetView>
  </sheetViews>
  <sheetFormatPr defaultRowHeight="15" x14ac:dyDescent="0.25"/>
  <cols>
    <col min="3" max="3" width="23.42578125" customWidth="1"/>
    <col min="4" max="4" width="8.7109375" bestFit="1" customWidth="1"/>
    <col min="5" max="5" width="9.7109375" bestFit="1" customWidth="1"/>
    <col min="6" max="6" width="8.85546875" bestFit="1" customWidth="1"/>
    <col min="7" max="7" width="9.85546875" bestFit="1" customWidth="1"/>
    <col min="8" max="8" width="8.42578125" customWidth="1"/>
    <col min="9" max="9" width="9.5703125" bestFit="1" customWidth="1"/>
    <col min="10" max="12" width="10.140625" bestFit="1" customWidth="1"/>
    <col min="13" max="13" width="10" bestFit="1" customWidth="1"/>
  </cols>
  <sheetData>
    <row r="2" spans="2:14" x14ac:dyDescent="0.25">
      <c r="C2" s="148" t="s">
        <v>5</v>
      </c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4" spans="2:14" x14ac:dyDescent="0.25">
      <c r="B4" s="1"/>
      <c r="C4" s="2" t="s">
        <v>4</v>
      </c>
      <c r="D4" s="3">
        <v>41674</v>
      </c>
      <c r="E4" s="3">
        <v>41690</v>
      </c>
      <c r="F4" s="3">
        <v>41703</v>
      </c>
      <c r="G4" s="3">
        <v>41718</v>
      </c>
      <c r="H4" s="3">
        <v>41733</v>
      </c>
      <c r="I4" s="3">
        <v>41746</v>
      </c>
      <c r="J4" s="3">
        <v>41761</v>
      </c>
      <c r="K4" s="3">
        <v>41775</v>
      </c>
      <c r="L4" s="3">
        <v>41789</v>
      </c>
      <c r="M4" s="3"/>
      <c r="N4" s="3"/>
    </row>
    <row r="5" spans="2:14" x14ac:dyDescent="0.25">
      <c r="C5" s="2" t="s">
        <v>1</v>
      </c>
      <c r="D5" s="4">
        <v>29</v>
      </c>
      <c r="E5" s="4">
        <v>26</v>
      </c>
      <c r="F5" s="4">
        <v>27</v>
      </c>
      <c r="G5" s="4">
        <v>27</v>
      </c>
      <c r="H5" s="4">
        <v>27</v>
      </c>
      <c r="I5" s="4">
        <v>32</v>
      </c>
      <c r="J5" s="4">
        <v>25</v>
      </c>
      <c r="K5" s="4">
        <v>28</v>
      </c>
      <c r="L5" s="4">
        <v>31</v>
      </c>
      <c r="M5" s="2"/>
      <c r="N5" s="2"/>
    </row>
    <row r="6" spans="2:14" x14ac:dyDescent="0.25">
      <c r="C6" s="2" t="s">
        <v>2</v>
      </c>
      <c r="D6" s="4">
        <v>2</v>
      </c>
      <c r="E6" s="4">
        <v>15</v>
      </c>
      <c r="F6" s="4">
        <v>12</v>
      </c>
      <c r="G6" s="4">
        <v>16</v>
      </c>
      <c r="H6" s="4">
        <v>15</v>
      </c>
      <c r="I6" s="4">
        <v>4</v>
      </c>
      <c r="J6" s="4">
        <v>19</v>
      </c>
      <c r="K6" s="4">
        <v>15</v>
      </c>
      <c r="L6" s="4">
        <v>22</v>
      </c>
      <c r="M6" s="2"/>
      <c r="N6" s="2"/>
    </row>
    <row r="7" spans="2:14" x14ac:dyDescent="0.25">
      <c r="C7" s="2" t="s">
        <v>0</v>
      </c>
      <c r="D7" s="4" t="s">
        <v>3</v>
      </c>
      <c r="E7" s="4" t="s">
        <v>16</v>
      </c>
      <c r="F7" s="4" t="s">
        <v>34</v>
      </c>
      <c r="G7" s="4" t="s">
        <v>34</v>
      </c>
      <c r="H7" s="2" t="s">
        <v>16</v>
      </c>
      <c r="I7" s="4" t="s">
        <v>16</v>
      </c>
      <c r="J7" s="4" t="s">
        <v>34</v>
      </c>
      <c r="K7" s="4" t="s">
        <v>34</v>
      </c>
      <c r="L7" s="4" t="s">
        <v>34</v>
      </c>
      <c r="M7" s="2"/>
      <c r="N7" s="2"/>
    </row>
    <row r="8" spans="2:14" x14ac:dyDescent="0.25">
      <c r="C8" s="2" t="s">
        <v>35</v>
      </c>
      <c r="D8" s="2"/>
      <c r="E8" s="2"/>
      <c r="F8" s="4">
        <v>37.67</v>
      </c>
      <c r="G8" s="4">
        <v>24</v>
      </c>
      <c r="H8" s="4">
        <v>38.67</v>
      </c>
      <c r="I8" s="4">
        <v>29.16</v>
      </c>
      <c r="J8" s="4">
        <v>30.5</v>
      </c>
      <c r="K8" s="4">
        <v>41.17</v>
      </c>
      <c r="L8" s="4">
        <v>34</v>
      </c>
      <c r="M8" s="2"/>
      <c r="N8" s="2"/>
    </row>
    <row r="9" spans="2:14" x14ac:dyDescent="0.25">
      <c r="C9" s="2" t="s">
        <v>36</v>
      </c>
      <c r="D9" s="2"/>
      <c r="E9" s="2"/>
      <c r="F9" s="4">
        <v>52.33</v>
      </c>
      <c r="G9" s="4">
        <v>36</v>
      </c>
      <c r="H9" s="4">
        <v>48.67</v>
      </c>
      <c r="I9" s="4">
        <v>41</v>
      </c>
      <c r="J9" s="4">
        <v>45</v>
      </c>
      <c r="K9" s="4">
        <v>44</v>
      </c>
      <c r="L9" s="4">
        <v>44.67</v>
      </c>
      <c r="M9" s="2"/>
      <c r="N9" s="2"/>
    </row>
    <row r="10" spans="2:14" x14ac:dyDescent="0.25">
      <c r="C10" s="2" t="s">
        <v>42</v>
      </c>
      <c r="D10" s="4" t="s">
        <v>43</v>
      </c>
      <c r="E10" s="4" t="s">
        <v>43</v>
      </c>
      <c r="F10" s="4" t="s">
        <v>43</v>
      </c>
      <c r="G10" s="55" t="s">
        <v>44</v>
      </c>
      <c r="H10" s="55" t="s">
        <v>66</v>
      </c>
      <c r="I10" s="55" t="s">
        <v>44</v>
      </c>
      <c r="J10" s="55" t="s">
        <v>80</v>
      </c>
      <c r="K10" s="55" t="s">
        <v>80</v>
      </c>
      <c r="L10" s="55" t="s">
        <v>80</v>
      </c>
      <c r="M10" s="2"/>
      <c r="N10" s="2"/>
    </row>
  </sheetData>
  <mergeCells count="1">
    <mergeCell ref="C2:N2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X44"/>
  <sheetViews>
    <sheetView topLeftCell="H1" workbookViewId="0">
      <selection activeCell="Q41" sqref="Q41"/>
    </sheetView>
  </sheetViews>
  <sheetFormatPr defaultRowHeight="15" x14ac:dyDescent="0.25"/>
  <cols>
    <col min="3" max="3" width="19.5703125" customWidth="1"/>
    <col min="4" max="4" width="14.5703125" bestFit="1" customWidth="1"/>
    <col min="5" max="5" width="9.7109375" bestFit="1" customWidth="1"/>
    <col min="6" max="6" width="8.85546875" bestFit="1" customWidth="1"/>
    <col min="7" max="7" width="13.7109375" bestFit="1" customWidth="1"/>
    <col min="8" max="8" width="9.85546875" bestFit="1" customWidth="1"/>
    <col min="9" max="9" width="15.85546875" bestFit="1" customWidth="1"/>
    <col min="10" max="10" width="16.42578125" bestFit="1" customWidth="1"/>
    <col min="11" max="11" width="11.7109375" customWidth="1"/>
    <col min="12" max="12" width="20.140625" bestFit="1" customWidth="1"/>
    <col min="13" max="13" width="17" bestFit="1" customWidth="1"/>
    <col min="14" max="15" width="10.140625" bestFit="1" customWidth="1"/>
    <col min="16" max="16" width="16.85546875" bestFit="1" customWidth="1"/>
    <col min="17" max="17" width="18.7109375" bestFit="1" customWidth="1"/>
    <col min="18" max="18" width="19.28515625" bestFit="1" customWidth="1"/>
    <col min="19" max="19" width="16.85546875" bestFit="1" customWidth="1"/>
    <col min="20" max="21" width="10.140625" bestFit="1" customWidth="1"/>
    <col min="22" max="22" width="18.42578125" bestFit="1" customWidth="1"/>
    <col min="23" max="23" width="9.85546875" bestFit="1" customWidth="1"/>
  </cols>
  <sheetData>
    <row r="3" spans="3:24" ht="15.75" thickBot="1" x14ac:dyDescent="0.3">
      <c r="C3" s="148" t="s">
        <v>7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</row>
    <row r="4" spans="3:24" ht="15.75" thickBot="1" x14ac:dyDescent="0.3">
      <c r="D4" s="162" t="s">
        <v>18</v>
      </c>
      <c r="E4" s="163"/>
      <c r="F4" s="164"/>
      <c r="G4" s="165" t="s">
        <v>20</v>
      </c>
      <c r="H4" s="166"/>
      <c r="I4" s="167"/>
      <c r="J4" s="168" t="s">
        <v>23</v>
      </c>
      <c r="K4" s="169"/>
      <c r="L4" s="170"/>
      <c r="M4" s="171" t="s">
        <v>24</v>
      </c>
      <c r="N4" s="172"/>
      <c r="O4" s="173"/>
      <c r="P4" s="177" t="s">
        <v>29</v>
      </c>
      <c r="Q4" s="177"/>
      <c r="R4" s="178"/>
      <c r="S4" s="149" t="s">
        <v>30</v>
      </c>
      <c r="T4" s="176"/>
      <c r="U4" s="176"/>
      <c r="V4" s="149" t="s">
        <v>31</v>
      </c>
      <c r="W4" s="176"/>
      <c r="X4" s="150"/>
    </row>
    <row r="5" spans="3:24" ht="30" x14ac:dyDescent="0.25">
      <c r="C5" s="26" t="s">
        <v>9</v>
      </c>
      <c r="D5" s="28" t="s">
        <v>6</v>
      </c>
      <c r="E5" s="29">
        <v>41690</v>
      </c>
      <c r="F5" s="30">
        <v>41703</v>
      </c>
      <c r="G5" s="46" t="s">
        <v>19</v>
      </c>
      <c r="H5" s="47">
        <v>41718</v>
      </c>
      <c r="I5" s="71">
        <v>41733</v>
      </c>
      <c r="J5" s="75" t="s">
        <v>65</v>
      </c>
      <c r="K5" s="76">
        <v>41746</v>
      </c>
      <c r="L5" s="77">
        <v>41761</v>
      </c>
      <c r="M5" s="66" t="s">
        <v>77</v>
      </c>
      <c r="N5" s="67">
        <v>41775</v>
      </c>
      <c r="O5" s="68">
        <v>41789</v>
      </c>
      <c r="P5" s="96" t="s">
        <v>82</v>
      </c>
      <c r="Q5" s="97">
        <v>41806</v>
      </c>
      <c r="R5" s="97">
        <v>41817</v>
      </c>
      <c r="S5" s="8" t="s">
        <v>105</v>
      </c>
      <c r="T5" s="6">
        <v>41830</v>
      </c>
      <c r="U5" s="25">
        <v>41844</v>
      </c>
      <c r="V5" s="129" t="s">
        <v>106</v>
      </c>
      <c r="W5" s="130">
        <v>41871</v>
      </c>
      <c r="X5" s="130">
        <v>41885</v>
      </c>
    </row>
    <row r="6" spans="3:24" ht="15" customHeight="1" x14ac:dyDescent="0.25">
      <c r="C6" s="12">
        <v>1</v>
      </c>
      <c r="D6" s="31">
        <v>7</v>
      </c>
      <c r="E6" s="32">
        <v>14.7</v>
      </c>
      <c r="F6" s="33">
        <v>21</v>
      </c>
      <c r="G6" s="48">
        <v>8.5</v>
      </c>
      <c r="H6" s="49">
        <v>16</v>
      </c>
      <c r="I6" s="72">
        <v>22</v>
      </c>
      <c r="J6" s="78">
        <v>8</v>
      </c>
      <c r="K6" s="58">
        <v>12.5</v>
      </c>
      <c r="L6" s="79">
        <v>35</v>
      </c>
      <c r="M6" s="69">
        <v>8.5</v>
      </c>
      <c r="N6" s="63">
        <v>13</v>
      </c>
      <c r="O6" s="94">
        <v>22.5</v>
      </c>
      <c r="P6" s="132">
        <v>7.7</v>
      </c>
      <c r="Q6" s="132">
        <v>21</v>
      </c>
      <c r="R6" s="137">
        <v>25</v>
      </c>
      <c r="S6" s="151" t="s">
        <v>107</v>
      </c>
      <c r="T6" s="152"/>
      <c r="U6" s="153"/>
      <c r="V6" s="138">
        <v>6</v>
      </c>
      <c r="W6" s="4">
        <v>11.5</v>
      </c>
      <c r="X6" s="2"/>
    </row>
    <row r="7" spans="3:24" ht="15" customHeight="1" x14ac:dyDescent="0.25">
      <c r="C7" s="12">
        <v>2</v>
      </c>
      <c r="D7" s="31" t="s">
        <v>8</v>
      </c>
      <c r="E7" s="32">
        <v>18</v>
      </c>
      <c r="F7" s="33">
        <v>26</v>
      </c>
      <c r="G7" s="48">
        <v>8</v>
      </c>
      <c r="H7" s="49">
        <v>18</v>
      </c>
      <c r="I7" s="72">
        <v>24</v>
      </c>
      <c r="J7" s="78">
        <v>8</v>
      </c>
      <c r="K7" s="58">
        <v>13</v>
      </c>
      <c r="L7" s="79">
        <v>32</v>
      </c>
      <c r="M7" s="69">
        <v>8</v>
      </c>
      <c r="N7" s="63">
        <v>15</v>
      </c>
      <c r="O7" s="94">
        <v>22</v>
      </c>
      <c r="P7" s="132">
        <v>9</v>
      </c>
      <c r="Q7" s="132">
        <v>19</v>
      </c>
      <c r="R7" s="137">
        <v>20</v>
      </c>
      <c r="S7" s="154"/>
      <c r="T7" s="155"/>
      <c r="U7" s="156"/>
      <c r="V7" s="138">
        <v>6</v>
      </c>
      <c r="W7" s="4">
        <v>6.5</v>
      </c>
      <c r="X7" s="2"/>
    </row>
    <row r="8" spans="3:24" ht="15" customHeight="1" x14ac:dyDescent="0.25">
      <c r="C8" s="12">
        <v>3</v>
      </c>
      <c r="D8" s="31">
        <v>6</v>
      </c>
      <c r="E8" s="32">
        <v>20</v>
      </c>
      <c r="F8" s="33">
        <v>27</v>
      </c>
      <c r="G8" s="48">
        <v>8</v>
      </c>
      <c r="H8" s="49">
        <v>14</v>
      </c>
      <c r="I8" s="72">
        <v>22</v>
      </c>
      <c r="J8" s="78">
        <v>7</v>
      </c>
      <c r="K8" s="58">
        <v>12</v>
      </c>
      <c r="L8" s="80">
        <f>AVERAGE(L6:L7)</f>
        <v>33.5</v>
      </c>
      <c r="M8" s="69">
        <v>8</v>
      </c>
      <c r="N8" s="63">
        <v>15</v>
      </c>
      <c r="O8" s="94">
        <v>21</v>
      </c>
      <c r="P8" s="132">
        <v>8.6999999999999993</v>
      </c>
      <c r="Q8" s="132">
        <v>20</v>
      </c>
      <c r="R8" s="137">
        <v>25</v>
      </c>
      <c r="S8" s="154"/>
      <c r="T8" s="155"/>
      <c r="U8" s="156"/>
      <c r="V8" s="138">
        <v>7</v>
      </c>
      <c r="W8" s="4">
        <v>8</v>
      </c>
      <c r="X8" s="2"/>
    </row>
    <row r="9" spans="3:24" ht="15" customHeight="1" x14ac:dyDescent="0.25">
      <c r="C9" s="12">
        <v>4</v>
      </c>
      <c r="D9" s="31">
        <v>8</v>
      </c>
      <c r="E9" s="32">
        <v>14.7</v>
      </c>
      <c r="F9" s="33">
        <v>26</v>
      </c>
      <c r="G9" s="48">
        <v>6.5</v>
      </c>
      <c r="H9" s="49">
        <v>15</v>
      </c>
      <c r="I9" s="72">
        <v>22</v>
      </c>
      <c r="J9" s="78">
        <v>8</v>
      </c>
      <c r="K9" s="58">
        <v>12.5</v>
      </c>
      <c r="L9" s="81"/>
      <c r="M9" s="69">
        <v>8.5</v>
      </c>
      <c r="N9" s="63">
        <v>14</v>
      </c>
      <c r="O9" s="94">
        <v>21</v>
      </c>
      <c r="P9" s="132">
        <v>7.8</v>
      </c>
      <c r="Q9" s="132">
        <v>18</v>
      </c>
      <c r="R9" s="137">
        <v>20</v>
      </c>
      <c r="S9" s="154"/>
      <c r="T9" s="155"/>
      <c r="U9" s="156"/>
      <c r="V9" s="138">
        <v>7</v>
      </c>
      <c r="W9" s="4">
        <v>7.9</v>
      </c>
      <c r="X9" s="2"/>
    </row>
    <row r="10" spans="3:24" ht="15" customHeight="1" x14ac:dyDescent="0.25">
      <c r="C10" s="12">
        <v>5</v>
      </c>
      <c r="D10" s="31" t="s">
        <v>10</v>
      </c>
      <c r="E10" s="32">
        <v>15.8</v>
      </c>
      <c r="F10" s="33">
        <v>22.5</v>
      </c>
      <c r="G10" s="48">
        <v>7</v>
      </c>
      <c r="H10" s="49">
        <v>14.5</v>
      </c>
      <c r="I10" s="72">
        <v>22</v>
      </c>
      <c r="J10" s="78">
        <v>8</v>
      </c>
      <c r="K10" s="58">
        <v>12</v>
      </c>
      <c r="L10" s="81"/>
      <c r="M10" s="69">
        <v>7</v>
      </c>
      <c r="N10" s="63">
        <v>14</v>
      </c>
      <c r="O10" s="94">
        <v>25</v>
      </c>
      <c r="P10" s="132">
        <v>9.5</v>
      </c>
      <c r="Q10" s="132">
        <v>21</v>
      </c>
      <c r="R10" s="137">
        <v>21.5</v>
      </c>
      <c r="S10" s="154"/>
      <c r="T10" s="155"/>
      <c r="U10" s="156"/>
      <c r="V10" s="138">
        <v>7</v>
      </c>
      <c r="W10" s="4">
        <v>7.6</v>
      </c>
      <c r="X10" s="2"/>
    </row>
    <row r="11" spans="3:24" ht="15" customHeight="1" x14ac:dyDescent="0.25">
      <c r="C11" s="12">
        <v>6</v>
      </c>
      <c r="D11" s="31" t="s">
        <v>11</v>
      </c>
      <c r="E11" s="32">
        <v>13.5</v>
      </c>
      <c r="F11" s="33">
        <v>27</v>
      </c>
      <c r="G11" s="48">
        <v>7</v>
      </c>
      <c r="H11" s="49">
        <v>15</v>
      </c>
      <c r="I11" s="72">
        <v>22</v>
      </c>
      <c r="J11" s="78">
        <v>7</v>
      </c>
      <c r="K11" s="58">
        <v>13.5</v>
      </c>
      <c r="L11" s="81"/>
      <c r="M11" s="69">
        <v>8</v>
      </c>
      <c r="N11" s="63">
        <v>16</v>
      </c>
      <c r="O11" s="94">
        <v>20</v>
      </c>
      <c r="P11" s="132">
        <v>8.6</v>
      </c>
      <c r="Q11" s="132">
        <v>19</v>
      </c>
      <c r="R11" s="140">
        <f>AVERAGE(R6:R10)</f>
        <v>22.3</v>
      </c>
      <c r="S11" s="157"/>
      <c r="T11" s="158"/>
      <c r="U11" s="159"/>
      <c r="V11" s="138">
        <v>7</v>
      </c>
      <c r="W11" s="4">
        <v>8.6</v>
      </c>
      <c r="X11" s="2"/>
    </row>
    <row r="12" spans="3:24" ht="15" customHeight="1" x14ac:dyDescent="0.25">
      <c r="C12" s="12">
        <v>7</v>
      </c>
      <c r="D12" s="31" t="s">
        <v>12</v>
      </c>
      <c r="E12" s="32">
        <v>17</v>
      </c>
      <c r="F12" s="33">
        <v>21</v>
      </c>
      <c r="G12" s="48">
        <v>7.5</v>
      </c>
      <c r="H12" s="49">
        <v>16</v>
      </c>
      <c r="I12" s="72">
        <v>22</v>
      </c>
      <c r="J12" s="78">
        <v>8</v>
      </c>
      <c r="K12" s="58">
        <v>13</v>
      </c>
      <c r="L12" s="81"/>
      <c r="M12" s="69">
        <v>7</v>
      </c>
      <c r="N12" s="63">
        <v>15</v>
      </c>
      <c r="O12" s="94">
        <v>20</v>
      </c>
      <c r="P12" s="132">
        <v>7.3</v>
      </c>
      <c r="Q12" s="132">
        <v>21</v>
      </c>
      <c r="R12" s="133"/>
      <c r="S12" s="139"/>
      <c r="T12" s="139"/>
      <c r="U12" s="139"/>
      <c r="V12" s="131">
        <v>6.2</v>
      </c>
      <c r="W12" s="4">
        <v>8.8000000000000007</v>
      </c>
      <c r="X12" s="2"/>
    </row>
    <row r="13" spans="3:24" ht="15" customHeight="1" x14ac:dyDescent="0.25">
      <c r="C13" s="27" t="s">
        <v>13</v>
      </c>
      <c r="D13" s="34">
        <f>AVERAGE(D6:D12)</f>
        <v>7</v>
      </c>
      <c r="E13" s="35">
        <v>15</v>
      </c>
      <c r="F13" s="36">
        <v>27</v>
      </c>
      <c r="G13" s="50">
        <v>8</v>
      </c>
      <c r="H13" s="51">
        <v>16.5</v>
      </c>
      <c r="I13" s="73">
        <v>24</v>
      </c>
      <c r="J13" s="78">
        <v>8</v>
      </c>
      <c r="K13" s="58">
        <v>13.5</v>
      </c>
      <c r="L13" s="81"/>
      <c r="M13" s="69">
        <v>7</v>
      </c>
      <c r="N13" s="63">
        <v>13</v>
      </c>
      <c r="O13" s="94">
        <v>20</v>
      </c>
      <c r="P13" s="132">
        <v>8</v>
      </c>
      <c r="Q13" s="132">
        <v>19</v>
      </c>
      <c r="R13" s="133"/>
      <c r="S13" s="139"/>
      <c r="T13" s="139"/>
      <c r="U13" s="139"/>
      <c r="V13" s="131">
        <v>6.5</v>
      </c>
      <c r="W13" s="4">
        <v>8</v>
      </c>
      <c r="X13" s="2"/>
    </row>
    <row r="14" spans="3:24" x14ac:dyDescent="0.25">
      <c r="D14" s="37"/>
      <c r="E14" s="32">
        <v>18.899999999999999</v>
      </c>
      <c r="F14" s="33">
        <v>21</v>
      </c>
      <c r="G14" s="48">
        <v>8</v>
      </c>
      <c r="H14" s="49">
        <v>16</v>
      </c>
      <c r="I14" s="72">
        <v>24</v>
      </c>
      <c r="J14" s="78">
        <v>8</v>
      </c>
      <c r="K14" s="58">
        <v>14</v>
      </c>
      <c r="L14" s="82"/>
      <c r="M14" s="69">
        <v>8</v>
      </c>
      <c r="N14" s="63">
        <v>16</v>
      </c>
      <c r="O14" s="94">
        <v>23</v>
      </c>
      <c r="P14" s="132">
        <v>7</v>
      </c>
      <c r="Q14" s="132">
        <v>18</v>
      </c>
      <c r="R14" s="133"/>
      <c r="V14" s="78">
        <v>7</v>
      </c>
      <c r="W14" s="58">
        <v>8</v>
      </c>
    </row>
    <row r="15" spans="3:24" x14ac:dyDescent="0.25">
      <c r="D15" s="37"/>
      <c r="E15" s="32">
        <v>12.8</v>
      </c>
      <c r="F15" s="33">
        <v>26</v>
      </c>
      <c r="G15" s="48">
        <v>7.5</v>
      </c>
      <c r="H15" s="49">
        <v>18</v>
      </c>
      <c r="I15" s="72">
        <v>24</v>
      </c>
      <c r="J15" s="78">
        <v>8</v>
      </c>
      <c r="K15" s="58">
        <v>14.5</v>
      </c>
      <c r="L15" s="82"/>
      <c r="M15" s="69">
        <v>7</v>
      </c>
      <c r="N15" s="63">
        <v>14</v>
      </c>
      <c r="O15" s="94">
        <v>20</v>
      </c>
      <c r="P15" s="132">
        <v>7</v>
      </c>
      <c r="Q15" s="132">
        <v>20</v>
      </c>
      <c r="R15" s="133"/>
      <c r="V15" s="78">
        <v>7.3</v>
      </c>
      <c r="W15" s="58">
        <v>9.5</v>
      </c>
    </row>
    <row r="16" spans="3:24" x14ac:dyDescent="0.25">
      <c r="C16" t="s">
        <v>15</v>
      </c>
      <c r="D16" s="38" t="s">
        <v>14</v>
      </c>
      <c r="E16" s="39">
        <v>18.2</v>
      </c>
      <c r="F16" s="33">
        <v>23</v>
      </c>
      <c r="G16" s="48">
        <v>7.5</v>
      </c>
      <c r="H16" s="49">
        <v>20</v>
      </c>
      <c r="I16" s="72">
        <v>26</v>
      </c>
      <c r="J16" s="78">
        <v>8</v>
      </c>
      <c r="K16" s="58">
        <v>14.5</v>
      </c>
      <c r="L16" s="82"/>
      <c r="M16" s="69">
        <v>9</v>
      </c>
      <c r="N16" s="90">
        <f>AVERAGE(N6:N15)</f>
        <v>14.5</v>
      </c>
      <c r="O16" s="94">
        <v>19</v>
      </c>
      <c r="P16" s="132">
        <v>7.5</v>
      </c>
      <c r="Q16" s="134">
        <f>AVERAGE(Q6:Q15)</f>
        <v>19.600000000000001</v>
      </c>
      <c r="R16" s="133"/>
      <c r="V16" s="78">
        <v>6.5</v>
      </c>
      <c r="W16" s="58">
        <v>7.5</v>
      </c>
    </row>
    <row r="17" spans="4:23" x14ac:dyDescent="0.25">
      <c r="D17" s="37"/>
      <c r="E17" s="39">
        <v>18.3</v>
      </c>
      <c r="F17" s="33">
        <v>25</v>
      </c>
      <c r="G17" s="48">
        <v>7</v>
      </c>
      <c r="H17" s="49">
        <v>21</v>
      </c>
      <c r="I17" s="72">
        <v>28</v>
      </c>
      <c r="J17" s="78">
        <v>8</v>
      </c>
      <c r="K17" s="58">
        <v>13.4</v>
      </c>
      <c r="L17" s="82"/>
      <c r="M17" s="69">
        <v>9</v>
      </c>
      <c r="N17" s="59"/>
      <c r="O17" s="94">
        <v>20</v>
      </c>
      <c r="P17" s="132">
        <v>6.5</v>
      </c>
      <c r="Q17" s="135"/>
      <c r="R17" s="135"/>
      <c r="V17" s="78">
        <v>6.5</v>
      </c>
      <c r="W17" s="58">
        <v>10.6</v>
      </c>
    </row>
    <row r="18" spans="4:23" ht="15.75" thickBot="1" x14ac:dyDescent="0.3">
      <c r="D18" s="37"/>
      <c r="E18" s="39">
        <v>19.7</v>
      </c>
      <c r="F18" s="33">
        <v>27</v>
      </c>
      <c r="G18" s="48">
        <v>6</v>
      </c>
      <c r="H18" s="49">
        <v>20</v>
      </c>
      <c r="I18" s="72">
        <v>20</v>
      </c>
      <c r="J18" s="78">
        <v>8</v>
      </c>
      <c r="K18" s="58">
        <v>15.5</v>
      </c>
      <c r="L18" s="83" t="s">
        <v>21</v>
      </c>
      <c r="M18" s="70">
        <f>AVERAGE(M6:M17)</f>
        <v>7.916666666666667</v>
      </c>
      <c r="N18" s="91"/>
      <c r="O18" s="95">
        <v>20</v>
      </c>
      <c r="P18" s="132">
        <v>7.5</v>
      </c>
      <c r="Q18" s="135"/>
      <c r="R18" s="135"/>
      <c r="V18" s="78">
        <v>6</v>
      </c>
      <c r="W18" s="58">
        <v>8.6999999999999993</v>
      </c>
    </row>
    <row r="19" spans="4:23" x14ac:dyDescent="0.25">
      <c r="D19" s="40" t="s">
        <v>21</v>
      </c>
      <c r="E19" s="41">
        <f>AVERAGE(E6:E18)</f>
        <v>16.661538461538463</v>
      </c>
      <c r="F19" s="33">
        <v>27</v>
      </c>
      <c r="G19" s="48">
        <v>6</v>
      </c>
      <c r="H19" s="49">
        <v>20.5</v>
      </c>
      <c r="I19" s="72">
        <v>32</v>
      </c>
      <c r="J19" s="78">
        <v>7</v>
      </c>
      <c r="K19" s="58">
        <v>14</v>
      </c>
      <c r="L19" s="82"/>
      <c r="M19" s="10"/>
      <c r="N19" s="10"/>
      <c r="O19" s="94">
        <v>20</v>
      </c>
      <c r="P19" s="132">
        <v>7.7</v>
      </c>
      <c r="Q19" s="135"/>
      <c r="R19" s="135"/>
      <c r="V19" s="78">
        <v>7.2</v>
      </c>
      <c r="W19" s="58">
        <v>8.5</v>
      </c>
    </row>
    <row r="20" spans="4:23" x14ac:dyDescent="0.25">
      <c r="D20" s="37"/>
      <c r="E20" s="42"/>
      <c r="F20" s="33">
        <v>25</v>
      </c>
      <c r="G20" s="48">
        <v>8</v>
      </c>
      <c r="H20" s="49">
        <v>22</v>
      </c>
      <c r="I20" s="72">
        <v>24</v>
      </c>
      <c r="J20" s="78">
        <v>7</v>
      </c>
      <c r="K20" s="58">
        <v>14</v>
      </c>
      <c r="L20" s="82"/>
      <c r="M20" s="10"/>
      <c r="N20" s="10"/>
      <c r="O20" s="94">
        <v>23</v>
      </c>
      <c r="P20" s="132">
        <v>7.7</v>
      </c>
      <c r="Q20" s="135"/>
      <c r="R20" s="135"/>
      <c r="V20" s="78">
        <v>7</v>
      </c>
      <c r="W20" s="58">
        <v>12.4</v>
      </c>
    </row>
    <row r="21" spans="4:23" x14ac:dyDescent="0.25">
      <c r="D21" s="37"/>
      <c r="E21" s="42"/>
      <c r="F21" s="33">
        <v>26</v>
      </c>
      <c r="G21" s="48">
        <v>7.5</v>
      </c>
      <c r="H21" s="49">
        <v>20</v>
      </c>
      <c r="I21" s="72">
        <v>26</v>
      </c>
      <c r="J21" s="78">
        <v>6</v>
      </c>
      <c r="K21" s="58">
        <v>13</v>
      </c>
      <c r="L21" s="82"/>
      <c r="M21" s="10"/>
      <c r="N21" s="10"/>
      <c r="O21" s="63">
        <v>22</v>
      </c>
      <c r="P21" s="136">
        <f>AVERAGE(P6:P20)</f>
        <v>7.833333333333333</v>
      </c>
      <c r="Q21" s="135"/>
      <c r="R21" s="135"/>
      <c r="V21" s="98">
        <f>AVERAGE(V6:V20)</f>
        <v>6.6800000000000006</v>
      </c>
      <c r="W21" s="98">
        <f>AVERAGE(W6:W20)</f>
        <v>8.8066666666666666</v>
      </c>
    </row>
    <row r="22" spans="4:23" x14ac:dyDescent="0.25">
      <c r="D22" s="37"/>
      <c r="E22" s="42"/>
      <c r="F22" s="33">
        <v>25</v>
      </c>
      <c r="G22" s="48">
        <v>6</v>
      </c>
      <c r="H22" s="49">
        <v>16</v>
      </c>
      <c r="I22" s="72">
        <v>26</v>
      </c>
      <c r="J22" s="78">
        <v>8</v>
      </c>
      <c r="K22" s="58">
        <v>14.2</v>
      </c>
      <c r="L22" s="82"/>
      <c r="M22" s="10"/>
      <c r="N22" s="10"/>
      <c r="O22" s="63">
        <v>21</v>
      </c>
      <c r="V22" s="119"/>
    </row>
    <row r="23" spans="4:23" x14ac:dyDescent="0.25">
      <c r="D23" s="37"/>
      <c r="E23" s="42"/>
      <c r="F23" s="33">
        <v>27</v>
      </c>
      <c r="G23" s="48">
        <v>7</v>
      </c>
      <c r="H23" s="49">
        <v>22.5</v>
      </c>
      <c r="I23" s="72">
        <v>28</v>
      </c>
      <c r="J23" s="78">
        <v>7</v>
      </c>
      <c r="K23" s="58">
        <v>13.2</v>
      </c>
      <c r="L23" s="82"/>
      <c r="M23" s="10"/>
      <c r="N23" s="10"/>
      <c r="O23" s="63">
        <v>21</v>
      </c>
      <c r="V23" s="119"/>
    </row>
    <row r="24" spans="4:23" x14ac:dyDescent="0.25">
      <c r="D24" s="37"/>
      <c r="E24" s="42"/>
      <c r="F24" s="33">
        <v>25.5</v>
      </c>
      <c r="G24" s="48">
        <v>8</v>
      </c>
      <c r="H24" s="49">
        <v>20.5</v>
      </c>
      <c r="I24" s="72">
        <v>30</v>
      </c>
      <c r="J24" s="78">
        <v>8</v>
      </c>
      <c r="K24" s="58">
        <v>12.7</v>
      </c>
      <c r="L24" s="82"/>
      <c r="M24" s="10"/>
      <c r="N24" s="10"/>
      <c r="O24" s="63">
        <v>23</v>
      </c>
      <c r="V24" s="119"/>
    </row>
    <row r="25" spans="4:23" x14ac:dyDescent="0.25">
      <c r="D25" s="37"/>
      <c r="E25" s="42"/>
      <c r="F25" s="33">
        <v>23</v>
      </c>
      <c r="G25" s="48">
        <v>7</v>
      </c>
      <c r="H25" s="49">
        <v>20</v>
      </c>
      <c r="I25" s="74">
        <f>AVERAGE(I6:I24)</f>
        <v>24.631578947368421</v>
      </c>
      <c r="J25" s="78">
        <v>8</v>
      </c>
      <c r="K25" s="58">
        <v>14</v>
      </c>
      <c r="L25" s="82"/>
      <c r="M25" s="10"/>
      <c r="N25" s="10"/>
      <c r="O25" s="92">
        <v>22</v>
      </c>
      <c r="V25" s="119"/>
    </row>
    <row r="26" spans="4:23" ht="15.75" thickBot="1" x14ac:dyDescent="0.3">
      <c r="D26" s="43"/>
      <c r="E26" s="44" t="s">
        <v>21</v>
      </c>
      <c r="F26" s="45">
        <f>AVERAGE(F6:F25)</f>
        <v>24.9</v>
      </c>
      <c r="G26" s="52">
        <f>AVERAGE(G6:G25)</f>
        <v>7.3</v>
      </c>
      <c r="H26" s="53">
        <f>AVERAGE(H6:H25)</f>
        <v>18.074999999999999</v>
      </c>
      <c r="I26" s="60"/>
      <c r="J26" s="84">
        <v>9</v>
      </c>
      <c r="K26" s="61">
        <f>AVERAGE(K6:K25)</f>
        <v>13.45</v>
      </c>
      <c r="L26" s="82"/>
      <c r="M26" s="10"/>
      <c r="N26" s="61" t="s">
        <v>21</v>
      </c>
      <c r="O26" s="93">
        <f>AVERAGE(O6:O25)</f>
        <v>21.274999999999999</v>
      </c>
      <c r="V26" s="119"/>
    </row>
    <row r="27" spans="4:23" x14ac:dyDescent="0.25">
      <c r="E27" s="9"/>
      <c r="F27" s="10"/>
      <c r="J27" s="84">
        <v>9</v>
      </c>
      <c r="K27" s="59"/>
      <c r="L27" s="82"/>
    </row>
    <row r="28" spans="4:23" x14ac:dyDescent="0.25">
      <c r="E28" s="9"/>
      <c r="F28" s="10"/>
      <c r="J28" s="84">
        <v>7</v>
      </c>
      <c r="K28" s="23"/>
      <c r="L28" s="82"/>
    </row>
    <row r="29" spans="4:23" x14ac:dyDescent="0.25">
      <c r="E29" s="9"/>
      <c r="F29" s="10"/>
      <c r="J29" s="84">
        <v>7</v>
      </c>
      <c r="K29" s="23"/>
      <c r="L29" s="82"/>
    </row>
    <row r="30" spans="4:23" ht="15.75" thickBot="1" x14ac:dyDescent="0.3">
      <c r="E30" s="9"/>
      <c r="F30" s="10"/>
      <c r="J30" s="85">
        <v>7</v>
      </c>
      <c r="K30" s="23"/>
      <c r="L30" s="82"/>
    </row>
    <row r="31" spans="4:23" ht="15.75" thickBot="1" x14ac:dyDescent="0.3">
      <c r="E31" s="9"/>
      <c r="F31" s="10"/>
      <c r="I31" s="89" t="s">
        <v>21</v>
      </c>
      <c r="J31" s="86">
        <f>AVERAGE(J6:J30)</f>
        <v>7.68</v>
      </c>
      <c r="K31" s="87"/>
      <c r="L31" s="88"/>
    </row>
    <row r="32" spans="4:23" x14ac:dyDescent="0.25">
      <c r="E32" s="9"/>
      <c r="F32" s="10"/>
      <c r="K32" s="23"/>
    </row>
    <row r="33" spans="3:18" x14ac:dyDescent="0.25">
      <c r="E33" s="9"/>
      <c r="F33" s="10"/>
      <c r="K33" s="23"/>
    </row>
    <row r="34" spans="3:18" x14ac:dyDescent="0.25">
      <c r="E34" s="9"/>
      <c r="F34" s="10"/>
    </row>
    <row r="35" spans="3:18" x14ac:dyDescent="0.25">
      <c r="C35" t="s">
        <v>26</v>
      </c>
      <c r="D35" t="s">
        <v>27</v>
      </c>
      <c r="E35" s="9"/>
      <c r="F35" s="10"/>
    </row>
    <row r="36" spans="3:18" x14ac:dyDescent="0.25">
      <c r="C36" t="s">
        <v>22</v>
      </c>
      <c r="E36" s="9"/>
      <c r="F36" s="10"/>
    </row>
    <row r="37" spans="3:18" ht="15.75" thickBot="1" x14ac:dyDescent="0.3"/>
    <row r="38" spans="3:18" ht="15.75" thickBot="1" x14ac:dyDescent="0.3">
      <c r="D38" s="174" t="s">
        <v>18</v>
      </c>
      <c r="E38" s="169"/>
      <c r="F38" s="175"/>
      <c r="G38" s="149" t="s">
        <v>20</v>
      </c>
      <c r="H38" s="150"/>
      <c r="I38" s="149" t="s">
        <v>23</v>
      </c>
      <c r="J38" s="150"/>
      <c r="K38" s="149" t="s">
        <v>24</v>
      </c>
      <c r="L38" s="150"/>
      <c r="M38" s="149" t="s">
        <v>29</v>
      </c>
      <c r="N38" s="176"/>
      <c r="O38" s="179" t="s">
        <v>30</v>
      </c>
      <c r="P38" s="180"/>
      <c r="Q38" s="149" t="s">
        <v>31</v>
      </c>
      <c r="R38" s="150"/>
    </row>
    <row r="39" spans="3:18" x14ac:dyDescent="0.25">
      <c r="C39" s="160" t="s">
        <v>17</v>
      </c>
      <c r="D39" s="13" t="s">
        <v>28</v>
      </c>
      <c r="E39" s="11">
        <v>15</v>
      </c>
      <c r="F39" s="14">
        <v>30</v>
      </c>
      <c r="G39" s="13">
        <v>15</v>
      </c>
      <c r="H39" s="14">
        <v>30</v>
      </c>
      <c r="I39" s="13">
        <v>15</v>
      </c>
      <c r="J39" s="14">
        <v>30</v>
      </c>
      <c r="K39" s="13">
        <v>15</v>
      </c>
      <c r="L39" s="14">
        <v>30</v>
      </c>
      <c r="M39" s="13">
        <v>15</v>
      </c>
      <c r="N39" s="24">
        <v>30</v>
      </c>
      <c r="O39" s="141">
        <v>15</v>
      </c>
      <c r="P39" s="142">
        <v>30</v>
      </c>
      <c r="Q39" s="13">
        <v>15</v>
      </c>
      <c r="R39" s="14">
        <v>30</v>
      </c>
    </row>
    <row r="40" spans="3:18" x14ac:dyDescent="0.25">
      <c r="C40" s="161"/>
      <c r="D40" s="15"/>
      <c r="E40" s="7">
        <f>(LN(E19/D13)*100)/E39</f>
        <v>5.7812855203336007</v>
      </c>
      <c r="F40" s="54">
        <f>(LN(F26/D13)*100)/F39</f>
        <v>4.2298588480511619</v>
      </c>
      <c r="G40" s="7">
        <f>(LN(H26/G26)*100)/G39</f>
        <v>6.0443694659365521</v>
      </c>
      <c r="H40" s="7">
        <f>(LN(I25/G26)*100)/H39</f>
        <v>4.0538498953228697</v>
      </c>
      <c r="I40" s="7">
        <f>(LN(K26/J26)*100)/I39</f>
        <v>2.6783635247441917</v>
      </c>
      <c r="J40" s="7">
        <f>(LN(L8/J31)*100)/J39</f>
        <v>4.9097529722381337</v>
      </c>
      <c r="K40" s="7">
        <f>(LN(N16/M18)*100)/K39</f>
        <v>4.0345227174265874</v>
      </c>
      <c r="L40" s="7">
        <f>(LN(O26/M18)*100)/L39</f>
        <v>3.2952081088229903</v>
      </c>
      <c r="M40" s="7">
        <f>(LN(Q16/P21)*100)/M39</f>
        <v>6.1142762250297862</v>
      </c>
      <c r="N40" s="7">
        <f>(LN(R11/P21)*100)/N39</f>
        <v>3.4873284866135648</v>
      </c>
      <c r="O40" s="143"/>
      <c r="P40" s="144"/>
      <c r="Q40" s="7">
        <f>(LN(W21/V21)*100)/Q39</f>
        <v>1.8426068191834339</v>
      </c>
      <c r="R40" s="19"/>
    </row>
    <row r="41" spans="3:18" ht="15.75" thickBot="1" x14ac:dyDescent="0.3">
      <c r="C41" s="12" t="s">
        <v>25</v>
      </c>
      <c r="D41" s="16">
        <v>500</v>
      </c>
      <c r="E41" s="17">
        <v>750</v>
      </c>
      <c r="F41" s="18">
        <v>1245</v>
      </c>
      <c r="G41" s="16">
        <v>2058.125</v>
      </c>
      <c r="H41" s="18">
        <v>2864.65</v>
      </c>
      <c r="I41" s="64">
        <v>3267.9</v>
      </c>
      <c r="J41" s="65">
        <v>4174.71</v>
      </c>
      <c r="K41" s="20">
        <v>32267.35</v>
      </c>
      <c r="L41" s="18">
        <v>4422</v>
      </c>
      <c r="M41" s="16">
        <v>5038</v>
      </c>
      <c r="N41" s="147">
        <v>6822</v>
      </c>
      <c r="O41" s="145"/>
      <c r="P41" s="146"/>
      <c r="Q41" s="16">
        <v>7674.4</v>
      </c>
      <c r="R41" s="21"/>
    </row>
    <row r="42" spans="3:18" x14ac:dyDescent="0.25">
      <c r="C42" s="22" t="s">
        <v>32</v>
      </c>
      <c r="D42" s="22"/>
      <c r="E42" s="22"/>
      <c r="G42" s="22" t="s">
        <v>74</v>
      </c>
      <c r="H42" s="23"/>
      <c r="I42" s="22" t="s">
        <v>73</v>
      </c>
      <c r="J42" s="62" t="s">
        <v>108</v>
      </c>
      <c r="K42" s="22" t="s">
        <v>73</v>
      </c>
      <c r="L42" s="59" t="s">
        <v>83</v>
      </c>
      <c r="M42" s="59" t="s">
        <v>85</v>
      </c>
      <c r="N42" s="23"/>
      <c r="O42" s="59" t="s">
        <v>109</v>
      </c>
      <c r="Q42" s="59" t="s">
        <v>111</v>
      </c>
      <c r="R42" s="128" t="s">
        <v>113</v>
      </c>
    </row>
    <row r="43" spans="3:18" x14ac:dyDescent="0.25">
      <c r="G43" t="s">
        <v>33</v>
      </c>
      <c r="I43" t="s">
        <v>75</v>
      </c>
      <c r="J43" t="s">
        <v>78</v>
      </c>
      <c r="K43" t="s">
        <v>79</v>
      </c>
      <c r="L43" t="s">
        <v>81</v>
      </c>
      <c r="M43" s="62" t="s">
        <v>86</v>
      </c>
      <c r="O43" t="s">
        <v>110</v>
      </c>
      <c r="Q43" t="s">
        <v>112</v>
      </c>
      <c r="R43" t="s">
        <v>114</v>
      </c>
    </row>
    <row r="44" spans="3:18" x14ac:dyDescent="0.25">
      <c r="L44" t="s">
        <v>84</v>
      </c>
    </row>
  </sheetData>
  <mergeCells count="17">
    <mergeCell ref="O38:P38"/>
    <mergeCell ref="Q38:R38"/>
    <mergeCell ref="S6:U11"/>
    <mergeCell ref="C3:X3"/>
    <mergeCell ref="C39:C40"/>
    <mergeCell ref="D4:F4"/>
    <mergeCell ref="G4:I4"/>
    <mergeCell ref="J4:L4"/>
    <mergeCell ref="M4:O4"/>
    <mergeCell ref="D38:F38"/>
    <mergeCell ref="G38:H38"/>
    <mergeCell ref="I38:J38"/>
    <mergeCell ref="V4:X4"/>
    <mergeCell ref="P4:R4"/>
    <mergeCell ref="S4:U4"/>
    <mergeCell ref="K38:L38"/>
    <mergeCell ref="M38:N38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Q169"/>
  <sheetViews>
    <sheetView topLeftCell="A139" workbookViewId="0">
      <selection activeCell="I113" sqref="I113"/>
    </sheetView>
  </sheetViews>
  <sheetFormatPr defaultRowHeight="15" x14ac:dyDescent="0.25"/>
  <cols>
    <col min="3" max="3" width="21.7109375" bestFit="1" customWidth="1"/>
    <col min="4" max="4" width="8.7109375" bestFit="1" customWidth="1"/>
    <col min="5" max="5" width="9.7109375" bestFit="1" customWidth="1"/>
    <col min="7" max="7" width="10" bestFit="1" customWidth="1"/>
    <col min="9" max="9" width="9.5703125" bestFit="1" customWidth="1"/>
  </cols>
  <sheetData>
    <row r="3" spans="3:17" x14ac:dyDescent="0.25">
      <c r="C3" s="181" t="s">
        <v>37</v>
      </c>
      <c r="D3" s="183" t="s">
        <v>41</v>
      </c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5"/>
    </row>
    <row r="4" spans="3:17" x14ac:dyDescent="0.25">
      <c r="C4" s="182"/>
      <c r="D4" s="56">
        <v>41674</v>
      </c>
      <c r="E4" s="56">
        <v>41690</v>
      </c>
      <c r="F4" s="56">
        <v>41703</v>
      </c>
      <c r="G4" s="56">
        <v>41718</v>
      </c>
      <c r="H4" s="56">
        <v>41733</v>
      </c>
      <c r="I4" s="56">
        <v>41746</v>
      </c>
      <c r="J4" s="5" t="s">
        <v>95</v>
      </c>
      <c r="K4" s="5"/>
      <c r="L4" s="5"/>
      <c r="M4" s="5"/>
      <c r="N4" s="5"/>
      <c r="O4" s="5"/>
      <c r="P4" s="5"/>
      <c r="Q4" s="5"/>
    </row>
    <row r="5" spans="3:17" x14ac:dyDescent="0.25">
      <c r="C5" s="4" t="s">
        <v>38</v>
      </c>
      <c r="D5" s="4">
        <v>15</v>
      </c>
      <c r="E5" s="4">
        <v>25.51</v>
      </c>
      <c r="F5" s="4">
        <v>40</v>
      </c>
      <c r="G5" s="4">
        <v>90.76</v>
      </c>
      <c r="H5" s="2">
        <v>260</v>
      </c>
      <c r="I5" s="160" t="s">
        <v>76</v>
      </c>
      <c r="J5" s="186"/>
      <c r="K5" s="186"/>
      <c r="L5" s="186"/>
      <c r="M5" s="186"/>
      <c r="N5" s="186"/>
      <c r="O5" s="186"/>
      <c r="P5" s="186"/>
      <c r="Q5" s="187"/>
    </row>
    <row r="6" spans="3:17" x14ac:dyDescent="0.25">
      <c r="C6" s="4" t="s">
        <v>39</v>
      </c>
      <c r="D6" s="4">
        <v>15</v>
      </c>
      <c r="E6" s="4">
        <v>25.54</v>
      </c>
      <c r="F6" s="4">
        <v>38</v>
      </c>
      <c r="G6" s="4">
        <v>76.58</v>
      </c>
      <c r="H6" s="2">
        <v>230</v>
      </c>
      <c r="I6" s="188"/>
      <c r="J6" s="189"/>
      <c r="K6" s="189"/>
      <c r="L6" s="189"/>
      <c r="M6" s="189"/>
      <c r="N6" s="189"/>
      <c r="O6" s="189"/>
      <c r="P6" s="189"/>
      <c r="Q6" s="190"/>
    </row>
    <row r="7" spans="3:17" x14ac:dyDescent="0.25">
      <c r="C7" s="4" t="s">
        <v>40</v>
      </c>
      <c r="D7" s="4">
        <v>15</v>
      </c>
      <c r="E7" s="4">
        <v>16.41</v>
      </c>
      <c r="F7" s="4">
        <v>32</v>
      </c>
      <c r="G7" s="4">
        <v>72.989999999999995</v>
      </c>
      <c r="H7" s="2">
        <v>220</v>
      </c>
      <c r="I7" s="161"/>
      <c r="J7" s="191"/>
      <c r="K7" s="191"/>
      <c r="L7" s="191"/>
      <c r="M7" s="191"/>
      <c r="N7" s="191"/>
      <c r="O7" s="191"/>
      <c r="P7" s="191"/>
      <c r="Q7" s="192"/>
    </row>
    <row r="8" spans="3:17" x14ac:dyDescent="0.25">
      <c r="C8" s="4" t="s">
        <v>45</v>
      </c>
      <c r="D8" s="4"/>
      <c r="E8" s="4">
        <v>15</v>
      </c>
      <c r="F8" s="4">
        <v>23</v>
      </c>
      <c r="G8" s="4">
        <v>29.45</v>
      </c>
      <c r="H8" s="2">
        <v>50</v>
      </c>
      <c r="I8" s="2">
        <v>70</v>
      </c>
      <c r="J8" s="2"/>
      <c r="K8" s="2"/>
      <c r="L8" s="2"/>
      <c r="M8" s="2"/>
      <c r="N8" s="2"/>
      <c r="O8" s="2"/>
      <c r="P8" s="2"/>
      <c r="Q8" s="2"/>
    </row>
    <row r="9" spans="3:17" x14ac:dyDescent="0.25">
      <c r="C9" s="4" t="s">
        <v>46</v>
      </c>
      <c r="D9" s="4"/>
      <c r="E9" s="4"/>
      <c r="F9" s="4">
        <v>15</v>
      </c>
      <c r="G9" s="4">
        <v>15.82</v>
      </c>
      <c r="H9" s="2">
        <v>23</v>
      </c>
      <c r="I9" s="2">
        <v>40</v>
      </c>
      <c r="J9" s="2">
        <v>50</v>
      </c>
      <c r="K9" s="2"/>
      <c r="L9" s="2"/>
      <c r="M9" s="2"/>
      <c r="N9" s="2"/>
      <c r="O9" s="2"/>
      <c r="P9" s="2"/>
      <c r="Q9" s="2"/>
    </row>
    <row r="10" spans="3:17" x14ac:dyDescent="0.25">
      <c r="C10" s="4" t="s">
        <v>47</v>
      </c>
      <c r="D10" s="4"/>
      <c r="E10" s="4"/>
      <c r="F10" s="4">
        <v>15</v>
      </c>
      <c r="G10" s="4">
        <v>16</v>
      </c>
      <c r="H10" s="2">
        <v>22.18</v>
      </c>
      <c r="I10" s="2">
        <v>30</v>
      </c>
      <c r="J10" s="2">
        <v>50</v>
      </c>
      <c r="K10" s="2"/>
      <c r="L10" s="2"/>
      <c r="M10" s="2"/>
      <c r="N10" s="2"/>
      <c r="O10" s="2"/>
      <c r="P10" s="2"/>
      <c r="Q10" s="2"/>
    </row>
    <row r="11" spans="3:17" x14ac:dyDescent="0.25">
      <c r="C11" s="4" t="s">
        <v>48</v>
      </c>
      <c r="D11" s="4"/>
      <c r="E11" s="4"/>
      <c r="F11" s="4">
        <v>15</v>
      </c>
      <c r="G11" s="4">
        <v>13.41</v>
      </c>
      <c r="H11" s="2">
        <v>18.12</v>
      </c>
      <c r="I11" s="2">
        <v>30</v>
      </c>
      <c r="J11" s="2">
        <v>70</v>
      </c>
      <c r="K11" s="2"/>
      <c r="L11" s="2"/>
      <c r="M11" s="2"/>
      <c r="N11" s="2"/>
      <c r="O11" s="2"/>
      <c r="P11" s="2"/>
      <c r="Q11" s="2"/>
    </row>
    <row r="12" spans="3:17" x14ac:dyDescent="0.25">
      <c r="C12" s="4" t="s">
        <v>49</v>
      </c>
      <c r="D12" s="4"/>
      <c r="E12" s="4"/>
      <c r="F12" s="4">
        <v>15</v>
      </c>
      <c r="G12" s="4">
        <v>16.78</v>
      </c>
      <c r="H12" s="2">
        <v>22.57</v>
      </c>
      <c r="I12" s="2">
        <v>50</v>
      </c>
      <c r="J12" s="2">
        <v>60</v>
      </c>
      <c r="K12" s="2"/>
      <c r="L12" s="2"/>
      <c r="M12" s="2"/>
      <c r="N12" s="2"/>
      <c r="O12" s="2"/>
      <c r="P12" s="2"/>
      <c r="Q12" s="2"/>
    </row>
    <row r="13" spans="3:17" x14ac:dyDescent="0.25">
      <c r="C13" s="4" t="s">
        <v>50</v>
      </c>
      <c r="D13" s="4"/>
      <c r="E13" s="4"/>
      <c r="F13" s="4">
        <v>15</v>
      </c>
      <c r="G13" s="4">
        <v>14.05</v>
      </c>
      <c r="H13" s="2">
        <v>21</v>
      </c>
      <c r="I13" s="2">
        <v>50</v>
      </c>
      <c r="J13" s="2">
        <v>60</v>
      </c>
      <c r="K13" s="2"/>
      <c r="L13" s="2"/>
      <c r="M13" s="2"/>
      <c r="N13" s="2"/>
      <c r="O13" s="2"/>
      <c r="P13" s="2"/>
      <c r="Q13" s="2"/>
    </row>
    <row r="14" spans="3:17" x14ac:dyDescent="0.25">
      <c r="C14" s="4" t="s">
        <v>51</v>
      </c>
      <c r="D14" s="4"/>
      <c r="E14" s="4"/>
      <c r="F14" s="4">
        <v>15</v>
      </c>
      <c r="G14" s="4">
        <v>13.61</v>
      </c>
      <c r="H14" s="2">
        <v>14.25</v>
      </c>
      <c r="I14" s="2">
        <v>30</v>
      </c>
      <c r="J14" s="2">
        <v>30</v>
      </c>
      <c r="K14" s="2"/>
      <c r="L14" s="2"/>
      <c r="M14" s="2"/>
      <c r="N14" s="2"/>
      <c r="O14" s="2"/>
      <c r="P14" s="2"/>
      <c r="Q14" s="2"/>
    </row>
    <row r="15" spans="3:17" x14ac:dyDescent="0.25">
      <c r="C15" s="4" t="s">
        <v>52</v>
      </c>
      <c r="D15" s="4"/>
      <c r="E15" s="4"/>
      <c r="F15" s="4">
        <v>15</v>
      </c>
      <c r="G15" s="4">
        <v>18</v>
      </c>
      <c r="H15" s="2">
        <v>25</v>
      </c>
      <c r="I15" s="2">
        <v>30</v>
      </c>
      <c r="J15" s="2">
        <v>70</v>
      </c>
      <c r="K15" s="2"/>
      <c r="L15" s="2"/>
      <c r="M15" s="2"/>
      <c r="N15" s="2"/>
      <c r="O15" s="2"/>
      <c r="P15" s="2"/>
      <c r="Q15" s="2"/>
    </row>
    <row r="16" spans="3:17" x14ac:dyDescent="0.25">
      <c r="C16" s="4" t="s">
        <v>53</v>
      </c>
      <c r="D16" s="4"/>
      <c r="E16" s="4"/>
      <c r="F16" s="4"/>
      <c r="G16" s="4">
        <v>15</v>
      </c>
      <c r="H16" s="2">
        <v>23.15</v>
      </c>
      <c r="I16" s="2">
        <v>40</v>
      </c>
      <c r="J16" s="2"/>
      <c r="K16" s="2"/>
      <c r="L16" s="2"/>
      <c r="M16" s="2"/>
      <c r="N16" s="2"/>
      <c r="O16" s="2"/>
      <c r="P16" s="2"/>
      <c r="Q16" s="2"/>
    </row>
    <row r="17" spans="3:17" x14ac:dyDescent="0.25">
      <c r="C17" s="4" t="s">
        <v>54</v>
      </c>
      <c r="D17" s="4"/>
      <c r="E17" s="4"/>
      <c r="F17" s="4"/>
      <c r="G17" s="4">
        <v>15</v>
      </c>
      <c r="H17" s="2">
        <v>21.41</v>
      </c>
      <c r="I17" s="2">
        <v>50</v>
      </c>
      <c r="J17" s="2"/>
      <c r="K17" s="2"/>
      <c r="L17" s="2"/>
      <c r="M17" s="2"/>
      <c r="N17" s="2"/>
      <c r="O17" s="2"/>
      <c r="P17" s="2"/>
      <c r="Q17" s="2"/>
    </row>
    <row r="18" spans="3:17" x14ac:dyDescent="0.25">
      <c r="C18" s="4" t="s">
        <v>55</v>
      </c>
      <c r="D18" s="2"/>
      <c r="E18" s="2"/>
      <c r="F18" s="4"/>
      <c r="G18" s="4">
        <v>15</v>
      </c>
      <c r="H18" s="2">
        <v>18.899999999999999</v>
      </c>
      <c r="I18" s="2">
        <v>50</v>
      </c>
      <c r="J18" s="2"/>
      <c r="K18" s="2"/>
      <c r="L18" s="2"/>
      <c r="M18" s="2"/>
      <c r="N18" s="2"/>
      <c r="O18" s="2"/>
      <c r="P18" s="2"/>
      <c r="Q18" s="2"/>
    </row>
    <row r="19" spans="3:17" x14ac:dyDescent="0.25">
      <c r="C19" s="4" t="s">
        <v>56</v>
      </c>
      <c r="D19" s="2"/>
      <c r="E19" s="2"/>
      <c r="F19" s="4"/>
      <c r="G19" s="4">
        <v>15</v>
      </c>
      <c r="H19" s="2">
        <v>29.18</v>
      </c>
      <c r="I19" s="2">
        <v>40</v>
      </c>
      <c r="J19" s="2"/>
      <c r="K19" s="2"/>
      <c r="L19" s="2"/>
      <c r="M19" s="2"/>
      <c r="N19" s="2"/>
      <c r="O19" s="2"/>
      <c r="P19" s="2"/>
      <c r="Q19" s="2"/>
    </row>
    <row r="20" spans="3:17" x14ac:dyDescent="0.25">
      <c r="C20" s="4" t="s">
        <v>57</v>
      </c>
      <c r="D20" s="2"/>
      <c r="E20" s="2"/>
      <c r="F20" s="4"/>
      <c r="G20" s="4">
        <v>15</v>
      </c>
      <c r="H20" s="2">
        <v>21.75</v>
      </c>
      <c r="I20" s="2">
        <v>50</v>
      </c>
      <c r="J20" s="2"/>
      <c r="K20" s="2"/>
      <c r="L20" s="2"/>
      <c r="M20" s="2"/>
      <c r="N20" s="2"/>
      <c r="O20" s="2"/>
      <c r="P20" s="2"/>
      <c r="Q20" s="2"/>
    </row>
    <row r="21" spans="3:17" x14ac:dyDescent="0.25">
      <c r="C21" s="4" t="s">
        <v>58</v>
      </c>
      <c r="D21" s="2"/>
      <c r="E21" s="2"/>
      <c r="F21" s="4"/>
      <c r="G21" s="4">
        <v>15</v>
      </c>
      <c r="H21" s="2">
        <v>24.59</v>
      </c>
      <c r="I21" s="2">
        <v>50</v>
      </c>
      <c r="J21" s="2"/>
      <c r="K21" s="2"/>
      <c r="L21" s="2"/>
      <c r="M21" s="2"/>
      <c r="N21" s="2"/>
      <c r="O21" s="2"/>
      <c r="P21" s="2"/>
      <c r="Q21" s="2"/>
    </row>
    <row r="22" spans="3:17" x14ac:dyDescent="0.25">
      <c r="C22" s="4" t="s">
        <v>59</v>
      </c>
      <c r="D22" s="2"/>
      <c r="E22" s="2"/>
      <c r="F22" s="4"/>
      <c r="G22" s="4">
        <v>15</v>
      </c>
      <c r="H22" s="2">
        <v>22.67</v>
      </c>
      <c r="I22" s="2">
        <v>20</v>
      </c>
      <c r="J22" s="2"/>
      <c r="K22" s="2"/>
      <c r="L22" s="2"/>
      <c r="M22" s="2"/>
      <c r="N22" s="2"/>
      <c r="O22" s="2"/>
      <c r="P22" s="2"/>
      <c r="Q22" s="2"/>
    </row>
    <row r="23" spans="3:17" x14ac:dyDescent="0.25">
      <c r="C23" s="4" t="s">
        <v>60</v>
      </c>
      <c r="D23" s="2"/>
      <c r="E23" s="2"/>
      <c r="F23" s="4"/>
      <c r="G23" s="4">
        <v>15</v>
      </c>
      <c r="H23" s="2">
        <v>21.1</v>
      </c>
      <c r="I23" s="2">
        <v>50</v>
      </c>
      <c r="J23" s="2"/>
      <c r="K23" s="2"/>
      <c r="L23" s="2"/>
      <c r="M23" s="2"/>
      <c r="N23" s="2"/>
      <c r="O23" s="2"/>
      <c r="P23" s="2"/>
      <c r="Q23" s="2"/>
    </row>
    <row r="24" spans="3:17" x14ac:dyDescent="0.25">
      <c r="C24" s="4" t="s">
        <v>61</v>
      </c>
      <c r="D24" s="2"/>
      <c r="E24" s="2"/>
      <c r="F24" s="4"/>
      <c r="G24" s="4">
        <v>15</v>
      </c>
      <c r="H24" s="2">
        <v>22.2</v>
      </c>
      <c r="I24" s="2">
        <v>50</v>
      </c>
      <c r="J24" s="2"/>
      <c r="K24" s="2"/>
      <c r="L24" s="2"/>
      <c r="M24" s="2"/>
      <c r="N24" s="2"/>
      <c r="O24" s="2"/>
      <c r="P24" s="2"/>
      <c r="Q24" s="2"/>
    </row>
    <row r="25" spans="3:17" x14ac:dyDescent="0.25">
      <c r="C25" s="4" t="s">
        <v>62</v>
      </c>
      <c r="D25" s="2"/>
      <c r="E25" s="2"/>
      <c r="F25" s="4"/>
      <c r="G25" s="4">
        <v>15</v>
      </c>
      <c r="H25" s="2">
        <v>20.67</v>
      </c>
      <c r="I25" s="2">
        <v>40</v>
      </c>
      <c r="J25" s="2"/>
      <c r="K25" s="2"/>
      <c r="L25" s="2"/>
      <c r="M25" s="2"/>
      <c r="N25" s="2"/>
      <c r="O25" s="2"/>
      <c r="P25" s="2"/>
      <c r="Q25" s="2"/>
    </row>
    <row r="26" spans="3:17" x14ac:dyDescent="0.25">
      <c r="C26" s="4" t="s">
        <v>63</v>
      </c>
      <c r="D26" s="2"/>
      <c r="E26" s="2"/>
      <c r="F26" s="4"/>
      <c r="G26" s="4">
        <v>15</v>
      </c>
      <c r="H26" s="2">
        <v>18.37</v>
      </c>
      <c r="I26" s="2">
        <v>30</v>
      </c>
      <c r="J26" s="2"/>
      <c r="K26" s="2"/>
      <c r="L26" s="2"/>
      <c r="M26" s="2"/>
      <c r="N26" s="2"/>
      <c r="O26" s="2"/>
      <c r="P26" s="2"/>
      <c r="Q26" s="2"/>
    </row>
    <row r="27" spans="3:17" x14ac:dyDescent="0.25">
      <c r="C27" s="4" t="s">
        <v>64</v>
      </c>
      <c r="D27" s="2"/>
      <c r="E27" s="2"/>
      <c r="F27" s="4"/>
      <c r="G27" s="4">
        <v>15</v>
      </c>
      <c r="H27" s="2">
        <v>19.14</v>
      </c>
      <c r="I27" s="2">
        <v>30</v>
      </c>
      <c r="J27" s="2"/>
      <c r="K27" s="2"/>
      <c r="L27" s="2"/>
      <c r="M27" s="2"/>
      <c r="N27" s="2"/>
      <c r="O27" s="2"/>
      <c r="P27" s="2"/>
      <c r="Q27" s="2"/>
    </row>
    <row r="32" spans="3:17" x14ac:dyDescent="0.25">
      <c r="C32" t="s">
        <v>88</v>
      </c>
    </row>
    <row r="34" spans="3:8" x14ac:dyDescent="0.25">
      <c r="D34" s="62" t="s">
        <v>28</v>
      </c>
      <c r="E34" s="62">
        <v>15</v>
      </c>
      <c r="F34" s="62">
        <v>30</v>
      </c>
      <c r="G34" s="62">
        <v>45</v>
      </c>
      <c r="H34" s="62">
        <v>60</v>
      </c>
    </row>
    <row r="35" spans="3:8" x14ac:dyDescent="0.25">
      <c r="C35" s="4" t="s">
        <v>38</v>
      </c>
      <c r="D35" s="4">
        <v>15</v>
      </c>
      <c r="E35" s="4">
        <v>25.51</v>
      </c>
      <c r="F35" s="4">
        <v>40</v>
      </c>
      <c r="G35" s="4">
        <v>90.76</v>
      </c>
      <c r="H35" s="4">
        <v>260</v>
      </c>
    </row>
    <row r="36" spans="3:8" x14ac:dyDescent="0.25">
      <c r="C36" s="4" t="s">
        <v>39</v>
      </c>
      <c r="D36" s="4">
        <v>15</v>
      </c>
      <c r="E36" s="4">
        <v>25.54</v>
      </c>
      <c r="F36" s="4">
        <v>38</v>
      </c>
      <c r="G36" s="4">
        <v>76.58</v>
      </c>
      <c r="H36" s="4">
        <v>230</v>
      </c>
    </row>
    <row r="37" spans="3:8" x14ac:dyDescent="0.25">
      <c r="C37" s="4" t="s">
        <v>40</v>
      </c>
      <c r="D37" s="4">
        <v>15</v>
      </c>
      <c r="E37" s="4">
        <v>16.41</v>
      </c>
      <c r="F37" s="4">
        <v>32</v>
      </c>
      <c r="G37" s="4">
        <v>72.989999999999995</v>
      </c>
      <c r="H37" s="4">
        <v>220</v>
      </c>
    </row>
    <row r="38" spans="3:8" x14ac:dyDescent="0.25">
      <c r="C38" s="5" t="s">
        <v>21</v>
      </c>
      <c r="D38" s="98">
        <f>AVERAGE(D35:D37)</f>
        <v>15</v>
      </c>
      <c r="E38" s="98">
        <f t="shared" ref="E38:H38" si="0">AVERAGE(E35:E37)</f>
        <v>22.486666666666665</v>
      </c>
      <c r="F38" s="98">
        <f t="shared" si="0"/>
        <v>36.666666666666664</v>
      </c>
      <c r="G38" s="98">
        <f t="shared" si="0"/>
        <v>80.11</v>
      </c>
      <c r="H38" s="98">
        <f t="shared" si="0"/>
        <v>236.66666666666666</v>
      </c>
    </row>
    <row r="39" spans="3:8" x14ac:dyDescent="0.25">
      <c r="C39" s="4" t="s">
        <v>46</v>
      </c>
      <c r="D39" s="4">
        <v>15</v>
      </c>
      <c r="E39" s="4">
        <v>15.82</v>
      </c>
      <c r="F39" s="4">
        <v>23</v>
      </c>
      <c r="G39" s="4">
        <v>40</v>
      </c>
      <c r="H39" s="4">
        <v>50</v>
      </c>
    </row>
    <row r="40" spans="3:8" x14ac:dyDescent="0.25">
      <c r="C40" s="4" t="s">
        <v>47</v>
      </c>
      <c r="D40" s="4">
        <v>15</v>
      </c>
      <c r="E40" s="4">
        <v>16</v>
      </c>
      <c r="F40" s="4">
        <v>22.18</v>
      </c>
      <c r="G40" s="4">
        <v>30</v>
      </c>
      <c r="H40" s="4">
        <v>50</v>
      </c>
    </row>
    <row r="41" spans="3:8" x14ac:dyDescent="0.25">
      <c r="C41" s="4" t="s">
        <v>49</v>
      </c>
      <c r="D41" s="4">
        <v>15</v>
      </c>
      <c r="E41" s="4">
        <v>16.78</v>
      </c>
      <c r="F41" s="4">
        <v>22.57</v>
      </c>
      <c r="G41" s="4">
        <v>50</v>
      </c>
      <c r="H41" s="4">
        <v>60</v>
      </c>
    </row>
    <row r="42" spans="3:8" x14ac:dyDescent="0.25">
      <c r="C42" s="5" t="s">
        <v>21</v>
      </c>
      <c r="D42" s="98">
        <f>AVERAGE(D39:D41)</f>
        <v>15</v>
      </c>
      <c r="E42" s="98">
        <f t="shared" ref="E42:H42" si="1">AVERAGE(E39:E41)</f>
        <v>16.2</v>
      </c>
      <c r="F42" s="98">
        <f t="shared" si="1"/>
        <v>22.583333333333332</v>
      </c>
      <c r="G42" s="98">
        <f t="shared" si="1"/>
        <v>40</v>
      </c>
      <c r="H42" s="98">
        <f t="shared" si="1"/>
        <v>53.333333333333336</v>
      </c>
    </row>
    <row r="45" spans="3:8" x14ac:dyDescent="0.25">
      <c r="C45" t="s">
        <v>87</v>
      </c>
    </row>
    <row r="46" spans="3:8" x14ac:dyDescent="0.25">
      <c r="D46" s="62">
        <v>15</v>
      </c>
      <c r="E46" s="62">
        <v>30</v>
      </c>
      <c r="F46" s="62">
        <v>45</v>
      </c>
      <c r="G46" s="62">
        <v>60</v>
      </c>
    </row>
    <row r="47" spans="3:8" x14ac:dyDescent="0.25">
      <c r="C47" s="62" t="s">
        <v>38</v>
      </c>
      <c r="D47" s="62">
        <f>SUM(E35-D35)</f>
        <v>10.510000000000002</v>
      </c>
      <c r="E47" s="62">
        <f>SUM(F35-D35)</f>
        <v>25</v>
      </c>
      <c r="F47" s="62">
        <f>SUM(G35-D35)</f>
        <v>75.760000000000005</v>
      </c>
      <c r="G47" s="62">
        <f>SUM(H35-D35)</f>
        <v>245</v>
      </c>
    </row>
    <row r="48" spans="3:8" x14ac:dyDescent="0.25">
      <c r="C48" s="62" t="s">
        <v>39</v>
      </c>
      <c r="D48" s="62">
        <f>SUM(E36-D36)</f>
        <v>10.54</v>
      </c>
      <c r="E48" s="62">
        <f>SUM(F36-D36)</f>
        <v>23</v>
      </c>
      <c r="F48" s="62">
        <f>SUM(G36-D36)</f>
        <v>61.58</v>
      </c>
      <c r="G48" s="62">
        <f>SUM(H36-D36)</f>
        <v>215</v>
      </c>
    </row>
    <row r="49" spans="3:7" x14ac:dyDescent="0.25">
      <c r="C49" s="62" t="s">
        <v>40</v>
      </c>
      <c r="D49" s="62">
        <f>SUM(E37-D37)</f>
        <v>1.4100000000000001</v>
      </c>
      <c r="E49" s="62">
        <f>SUM(F37-D37)</f>
        <v>17</v>
      </c>
      <c r="F49" s="62">
        <f>SUM(G37-D37)</f>
        <v>57.989999999999995</v>
      </c>
      <c r="G49" s="62">
        <f>SUM(H37-D37)</f>
        <v>205</v>
      </c>
    </row>
    <row r="50" spans="3:7" x14ac:dyDescent="0.25">
      <c r="C50" s="100" t="s">
        <v>89</v>
      </c>
      <c r="D50" s="101">
        <f>AVERAGE(D47:D49)</f>
        <v>7.4866666666666672</v>
      </c>
      <c r="E50" s="101">
        <f t="shared" ref="E50:G50" si="2">AVERAGE(E47:E49)</f>
        <v>21.666666666666668</v>
      </c>
      <c r="F50" s="101">
        <f t="shared" si="2"/>
        <v>65.11</v>
      </c>
      <c r="G50" s="101">
        <f t="shared" si="2"/>
        <v>221.66666666666666</v>
      </c>
    </row>
    <row r="51" spans="3:7" x14ac:dyDescent="0.25">
      <c r="C51" s="100" t="s">
        <v>92</v>
      </c>
      <c r="D51" s="101">
        <f>_xlfn.STDEV.S(D47:D49)</f>
        <v>5.2625690810984462</v>
      </c>
      <c r="E51" s="101">
        <f t="shared" ref="E51:G51" si="3">_xlfn.STDEV.S(E47:E49)</f>
        <v>4.1633319989322697</v>
      </c>
      <c r="F51" s="101">
        <f t="shared" si="3"/>
        <v>9.3962173240086599</v>
      </c>
      <c r="G51" s="101">
        <f t="shared" si="3"/>
        <v>20.816659994661329</v>
      </c>
    </row>
    <row r="52" spans="3:7" x14ac:dyDescent="0.25">
      <c r="C52" s="102" t="s">
        <v>93</v>
      </c>
      <c r="D52" s="62">
        <f>SUM(E39-D39)</f>
        <v>0.82000000000000028</v>
      </c>
      <c r="E52" s="103">
        <f>SUM(F39-D39)</f>
        <v>8</v>
      </c>
      <c r="F52" s="103">
        <f>SUM(G39-D39)</f>
        <v>25</v>
      </c>
      <c r="G52" s="62">
        <f>SUM(H39-D39)</f>
        <v>35</v>
      </c>
    </row>
    <row r="53" spans="3:7" x14ac:dyDescent="0.25">
      <c r="C53" s="102" t="s">
        <v>94</v>
      </c>
      <c r="D53" s="62">
        <f t="shared" ref="D53:D54" si="4">SUM(E40-D40)</f>
        <v>1</v>
      </c>
      <c r="E53" s="103">
        <f t="shared" ref="E53:E54" si="5">SUM(F40-D40)</f>
        <v>7.18</v>
      </c>
      <c r="F53" s="103">
        <f t="shared" ref="F53:F54" si="6">SUM(G40-D40)</f>
        <v>15</v>
      </c>
      <c r="G53" s="62">
        <f t="shared" ref="G53:G54" si="7">SUM(H40-D40)</f>
        <v>35</v>
      </c>
    </row>
    <row r="54" spans="3:7" x14ac:dyDescent="0.25">
      <c r="C54" s="102" t="s">
        <v>96</v>
      </c>
      <c r="D54" s="62">
        <f t="shared" si="4"/>
        <v>1.7800000000000011</v>
      </c>
      <c r="E54" s="103">
        <f t="shared" si="5"/>
        <v>7.57</v>
      </c>
      <c r="F54" s="103">
        <f t="shared" si="6"/>
        <v>35</v>
      </c>
      <c r="G54" s="62">
        <f t="shared" si="7"/>
        <v>45</v>
      </c>
    </row>
    <row r="55" spans="3:7" x14ac:dyDescent="0.25">
      <c r="C55" s="100" t="s">
        <v>90</v>
      </c>
      <c r="D55" s="101">
        <f>SUM(E42-D42)</f>
        <v>1.1999999999999993</v>
      </c>
      <c r="E55" s="101">
        <f>SUM(F42-D42)</f>
        <v>7.5833333333333321</v>
      </c>
      <c r="F55" s="101">
        <f>SUM(G42-D42)</f>
        <v>25</v>
      </c>
      <c r="G55" s="101">
        <f>SUM(H42-D42)</f>
        <v>38.333333333333336</v>
      </c>
    </row>
    <row r="56" spans="3:7" x14ac:dyDescent="0.25">
      <c r="C56" s="100" t="s">
        <v>92</v>
      </c>
      <c r="D56" s="101">
        <f>_xlfn.STDEV.S(D52:D54)</f>
        <v>0.51029403288692399</v>
      </c>
      <c r="E56" s="101">
        <f t="shared" ref="E56:G56" si="8">_xlfn.STDEV.S(E52:E54)</f>
        <v>0.41016256939576218</v>
      </c>
      <c r="F56" s="101">
        <f t="shared" si="8"/>
        <v>10</v>
      </c>
      <c r="G56" s="101">
        <f t="shared" si="8"/>
        <v>5.7735026918962706</v>
      </c>
    </row>
    <row r="73" spans="3:7" x14ac:dyDescent="0.25">
      <c r="C73" t="s">
        <v>91</v>
      </c>
    </row>
    <row r="75" spans="3:7" x14ac:dyDescent="0.25">
      <c r="D75" s="62">
        <v>15</v>
      </c>
      <c r="E75" s="62">
        <v>30</v>
      </c>
      <c r="F75" s="62">
        <v>45</v>
      </c>
      <c r="G75" s="62">
        <v>60</v>
      </c>
    </row>
    <row r="76" spans="3:7" x14ac:dyDescent="0.25">
      <c r="C76" s="62" t="s">
        <v>38</v>
      </c>
      <c r="D76" s="103">
        <f>LN(((E35/D35)*100)/D75)</f>
        <v>2.4281403159373913</v>
      </c>
      <c r="E76" s="103">
        <f>LN(((F35/D35)*100)/E75)</f>
        <v>2.1848020573376621</v>
      </c>
      <c r="F76" s="103">
        <f>LN(((G35/E35)*100)/F75)</f>
        <v>2.0676558239756924</v>
      </c>
      <c r="G76" s="103">
        <f>LN(((H35/D35)*100)/G75)</f>
        <v>3.3634570536793085</v>
      </c>
    </row>
    <row r="77" spans="3:7" x14ac:dyDescent="0.25">
      <c r="C77" s="62" t="s">
        <v>39</v>
      </c>
      <c r="D77" s="103">
        <f>LN(((E36/D36)*100)/D75)</f>
        <v>2.4293156343880646</v>
      </c>
      <c r="E77" s="103">
        <f>LN(((F36/D36)*100)/E75)</f>
        <v>2.1335087629501119</v>
      </c>
      <c r="F77" s="103">
        <f>LN(((G36/E36)*100)/F75)</f>
        <v>1.8965977916625267</v>
      </c>
      <c r="G77" s="103">
        <f>LN(((H36/D36)*100)/G75)</f>
        <v>3.240854731586976</v>
      </c>
    </row>
    <row r="78" spans="3:7" x14ac:dyDescent="0.25">
      <c r="C78" s="62" t="s">
        <v>40</v>
      </c>
      <c r="D78" s="103">
        <f>LN(((E37/D37)*100)/D75)</f>
        <v>1.9869606888856708</v>
      </c>
      <c r="E78" s="103">
        <f>LN(((F37/D37)*100)/E75)</f>
        <v>1.9616585060234526</v>
      </c>
      <c r="F78" s="103">
        <f>LN(((G37/E37)*100)/F75)</f>
        <v>2.2909392365793129</v>
      </c>
      <c r="G78" s="103">
        <f>LN(((H37/D37)*100)/G75)</f>
        <v>3.196402969016142</v>
      </c>
    </row>
    <row r="79" spans="3:7" x14ac:dyDescent="0.25">
      <c r="C79" s="100" t="s">
        <v>89</v>
      </c>
      <c r="D79" s="101">
        <f>AVERAGE(D76:D78)</f>
        <v>2.2814722130703755</v>
      </c>
      <c r="E79" s="101">
        <f t="shared" ref="E79:G79" si="9">AVERAGE(E76:E78)</f>
        <v>2.0933231087704089</v>
      </c>
      <c r="F79" s="101">
        <f t="shared" si="9"/>
        <v>2.0850642840725104</v>
      </c>
      <c r="G79" s="101">
        <f t="shared" si="9"/>
        <v>3.2669049180941427</v>
      </c>
    </row>
    <row r="80" spans="3:7" x14ac:dyDescent="0.25">
      <c r="C80" s="100" t="s">
        <v>92</v>
      </c>
      <c r="D80" s="101">
        <f>STDEV(D76:D78)</f>
        <v>0.25505513864959395</v>
      </c>
      <c r="E80" s="101">
        <f t="shared" ref="E80:G80" si="10">STDEV(E76:E78)</f>
        <v>0.11687354801094782</v>
      </c>
      <c r="F80" s="101">
        <f t="shared" si="10"/>
        <v>0.1977462633198705</v>
      </c>
      <c r="G80" s="101">
        <f t="shared" si="10"/>
        <v>8.6520089941329273E-2</v>
      </c>
    </row>
    <row r="81" spans="3:7" x14ac:dyDescent="0.25">
      <c r="C81" s="102" t="s">
        <v>93</v>
      </c>
      <c r="D81" s="103">
        <f>LN(((E39/D39)*100)/D75)</f>
        <v>1.9503447461231791</v>
      </c>
      <c r="E81" s="103">
        <f>LN(((F39/D39)*100)/E75)</f>
        <v>1.6314168191528757</v>
      </c>
      <c r="F81" s="103">
        <f>LN(((G39/D39)*100)/F75)</f>
        <v>1.7793369492294977</v>
      </c>
      <c r="G81" s="103">
        <f>LN(((H39/D39)*100)/G75)</f>
        <v>1.7147984280919268</v>
      </c>
    </row>
    <row r="82" spans="3:7" x14ac:dyDescent="0.25">
      <c r="C82" s="102" t="s">
        <v>94</v>
      </c>
      <c r="D82" s="103">
        <f>LN(((E40/D40)*100)/D75)</f>
        <v>1.9616585060234526</v>
      </c>
      <c r="E82" s="103">
        <f>LN(((F40/D40)*100)/E75)</f>
        <v>1.5951135851459468</v>
      </c>
      <c r="F82" s="103">
        <f>LN(((G40/D40)*100)/F75)</f>
        <v>1.4916548767777169</v>
      </c>
      <c r="G82" s="103">
        <f>LN(((H40/D40)*100)/G75)</f>
        <v>1.7147984280919268</v>
      </c>
    </row>
    <row r="83" spans="3:7" x14ac:dyDescent="0.25">
      <c r="C83" s="102" t="s">
        <v>96</v>
      </c>
      <c r="D83" s="103">
        <f>LN(((E41/D41)*100)/D75)</f>
        <v>2.0092574848227316</v>
      </c>
      <c r="E83" s="103">
        <f>LN(((F41/D41)*100)/E75)</f>
        <v>1.6125441940531702</v>
      </c>
      <c r="F83" s="103">
        <f>LN(((G41/D41)*100)/F75)</f>
        <v>2.0024805005437076</v>
      </c>
      <c r="G83" s="103">
        <f>LN(((H41/D41)*100)/G75)</f>
        <v>1.8971199848858813</v>
      </c>
    </row>
    <row r="84" spans="3:7" x14ac:dyDescent="0.25">
      <c r="C84" s="100" t="s">
        <v>90</v>
      </c>
      <c r="D84" s="101">
        <f>AVERAGE(D81:D83)</f>
        <v>1.973753578989788</v>
      </c>
      <c r="E84" s="101">
        <f t="shared" ref="E84:G84" si="11">AVERAGE(E81:E83)</f>
        <v>1.6130248661173308</v>
      </c>
      <c r="F84" s="101">
        <f t="shared" si="11"/>
        <v>1.7578241088503075</v>
      </c>
      <c r="G84" s="101">
        <f t="shared" si="11"/>
        <v>1.7755722803565783</v>
      </c>
    </row>
    <row r="85" spans="3:7" x14ac:dyDescent="0.25">
      <c r="C85" s="100" t="s">
        <v>92</v>
      </c>
      <c r="D85" s="105">
        <f>_xlfn.STDEV.S(D81:D83)</f>
        <v>3.126332976213772E-2</v>
      </c>
      <c r="E85" s="105">
        <f t="shared" ref="E85:G85" si="12">_xlfn.STDEV.S(E81:E83)</f>
        <v>1.8156389620885768E-2</v>
      </c>
      <c r="F85" s="105">
        <f t="shared" si="12"/>
        <v>0.25609140204204917</v>
      </c>
      <c r="G85" s="105">
        <f t="shared" si="12"/>
        <v>0.10526339989406125</v>
      </c>
    </row>
    <row r="88" spans="3:7" x14ac:dyDescent="0.25">
      <c r="C88" s="104" t="s">
        <v>89</v>
      </c>
      <c r="D88" s="99">
        <v>2.2814722130703755</v>
      </c>
      <c r="E88" s="99">
        <v>2.0933231087704089</v>
      </c>
      <c r="F88" s="99">
        <v>2.0850642840725104</v>
      </c>
      <c r="G88" s="99">
        <v>3.2669049180941427</v>
      </c>
    </row>
    <row r="89" spans="3:7" x14ac:dyDescent="0.25">
      <c r="C89" s="104" t="s">
        <v>90</v>
      </c>
      <c r="D89" s="99">
        <v>1.973753578989788</v>
      </c>
      <c r="E89" s="99">
        <v>1.6130248661173308</v>
      </c>
      <c r="F89" s="99">
        <v>1.7578241088503075</v>
      </c>
      <c r="G89" s="99">
        <v>1.7755722803565783</v>
      </c>
    </row>
    <row r="107" spans="3:17" x14ac:dyDescent="0.25">
      <c r="C107" s="181" t="s">
        <v>37</v>
      </c>
      <c r="D107" s="183" t="s">
        <v>67</v>
      </c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  <c r="O107" s="184"/>
      <c r="P107" s="184"/>
      <c r="Q107" s="185"/>
    </row>
    <row r="108" spans="3:17" x14ac:dyDescent="0.25">
      <c r="C108" s="182"/>
      <c r="D108" s="56">
        <v>41674</v>
      </c>
      <c r="E108" s="56">
        <v>41690</v>
      </c>
      <c r="F108" s="56">
        <v>41703</v>
      </c>
      <c r="G108" s="56">
        <v>41749</v>
      </c>
      <c r="H108" s="56">
        <v>41733</v>
      </c>
      <c r="I108" s="56">
        <v>41746</v>
      </c>
      <c r="J108" s="5" t="s">
        <v>95</v>
      </c>
      <c r="K108" s="5"/>
      <c r="L108" s="5"/>
      <c r="M108" s="5"/>
      <c r="N108" s="5"/>
      <c r="O108" s="5"/>
      <c r="P108" s="5"/>
      <c r="Q108" s="5"/>
    </row>
    <row r="109" spans="3:17" x14ac:dyDescent="0.25">
      <c r="C109" s="4" t="s">
        <v>38</v>
      </c>
      <c r="D109" s="4"/>
      <c r="E109" s="4"/>
      <c r="F109" s="4"/>
      <c r="G109" s="4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3:17" x14ac:dyDescent="0.25">
      <c r="C110" s="4" t="s">
        <v>39</v>
      </c>
      <c r="D110" s="4"/>
      <c r="E110" s="4"/>
      <c r="F110" s="4"/>
      <c r="G110" s="4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3:17" x14ac:dyDescent="0.25">
      <c r="C111" s="4" t="s">
        <v>40</v>
      </c>
      <c r="D111" s="4"/>
      <c r="E111" s="4"/>
      <c r="F111" s="4"/>
      <c r="G111" s="4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3:17" x14ac:dyDescent="0.25">
      <c r="C112" s="4" t="s">
        <v>45</v>
      </c>
      <c r="D112" s="4"/>
      <c r="E112" s="4"/>
      <c r="F112" s="4"/>
      <c r="G112" s="4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3:17" x14ac:dyDescent="0.25">
      <c r="C113" s="4" t="s">
        <v>46</v>
      </c>
      <c r="D113" s="4"/>
      <c r="E113" s="4"/>
      <c r="F113" s="4"/>
      <c r="G113" s="4"/>
      <c r="H113" s="2"/>
      <c r="I113" s="106">
        <f>AVERAGE(3+2.5+2.5+2.8+2.8+2.5+2+3+1.2+3)</f>
        <v>25.3</v>
      </c>
      <c r="J113" s="2">
        <f>AVERAGE(3+5.4+5.8+4+3.5+3+3+5.7+2.5+3.5)</f>
        <v>39.4</v>
      </c>
      <c r="K113" s="2"/>
      <c r="L113" s="2"/>
      <c r="M113" s="2"/>
      <c r="N113" s="2"/>
      <c r="O113" s="2"/>
      <c r="P113" s="2"/>
      <c r="Q113" s="2"/>
    </row>
    <row r="114" spans="3:17" x14ac:dyDescent="0.25">
      <c r="C114" s="4" t="s">
        <v>47</v>
      </c>
      <c r="D114" s="4"/>
      <c r="E114" s="4"/>
      <c r="F114" s="4"/>
      <c r="G114" s="4"/>
      <c r="H114" s="2"/>
      <c r="I114" s="106">
        <f>AVERAGE(2.5+4+3.5+3+2.8+3.5+2.1+4+3.3+2.5)</f>
        <v>31.200000000000003</v>
      </c>
      <c r="J114" s="2">
        <f>AVERAGE(4+3.8+1.6+1.8+3.5+10+4.1+4.4+4.2+4.6)</f>
        <v>42.000000000000007</v>
      </c>
      <c r="K114" s="2"/>
      <c r="L114" s="2"/>
      <c r="M114" s="2"/>
      <c r="N114" s="2"/>
      <c r="O114" s="2"/>
      <c r="P114" s="2"/>
      <c r="Q114" s="2"/>
    </row>
    <row r="115" spans="3:17" x14ac:dyDescent="0.25">
      <c r="C115" s="4" t="s">
        <v>48</v>
      </c>
      <c r="D115" s="4"/>
      <c r="E115" s="4"/>
      <c r="F115" s="4"/>
      <c r="G115" s="4"/>
      <c r="H115" s="2"/>
      <c r="I115" s="106">
        <f>AVERAGE(2.8+2.5+2.5+2.2+2.5+2+2+2+2.5+2.5)</f>
        <v>23.5</v>
      </c>
      <c r="J115" s="2">
        <f t="shared" ref="J115:J119" si="13">AVERAGE(3+5.4+5.8+4+3.5+3+3+5.7+2.5+3.5)</f>
        <v>39.4</v>
      </c>
      <c r="K115" s="2"/>
      <c r="L115" s="2"/>
      <c r="M115" s="2"/>
      <c r="N115" s="2"/>
      <c r="O115" s="2"/>
      <c r="P115" s="2"/>
      <c r="Q115" s="2"/>
    </row>
    <row r="116" spans="3:17" x14ac:dyDescent="0.25">
      <c r="C116" s="4" t="s">
        <v>49</v>
      </c>
      <c r="D116" s="4"/>
      <c r="E116" s="4"/>
      <c r="F116" s="4"/>
      <c r="G116" s="4"/>
      <c r="H116" s="2"/>
      <c r="I116" s="106">
        <f>AVERAGE(2.4+2.8+2.8+3.2+2.5+2.5+3.2+3.2+3.2+2.2)</f>
        <v>27.999999999999996</v>
      </c>
      <c r="J116" s="2">
        <f t="shared" si="13"/>
        <v>39.4</v>
      </c>
      <c r="K116" s="2"/>
      <c r="L116" s="2"/>
      <c r="M116" s="2"/>
      <c r="N116" s="2"/>
      <c r="O116" s="2"/>
      <c r="P116" s="2"/>
      <c r="Q116" s="2"/>
    </row>
    <row r="117" spans="3:17" x14ac:dyDescent="0.25">
      <c r="C117" s="4" t="s">
        <v>50</v>
      </c>
      <c r="D117" s="4"/>
      <c r="E117" s="4"/>
      <c r="F117" s="4"/>
      <c r="G117" s="4"/>
      <c r="H117" s="2"/>
      <c r="I117" s="106">
        <f>AVERAGE(3+3.6+3.8+2.5+3+3.4+3.1+3+3+3)</f>
        <v>31.4</v>
      </c>
      <c r="J117" s="2">
        <f t="shared" si="13"/>
        <v>39.4</v>
      </c>
      <c r="K117" s="2"/>
      <c r="L117" s="2"/>
      <c r="M117" s="2"/>
      <c r="N117" s="2"/>
      <c r="O117" s="2"/>
      <c r="P117" s="2"/>
      <c r="Q117" s="2"/>
    </row>
    <row r="118" spans="3:17" x14ac:dyDescent="0.25">
      <c r="C118" s="4" t="s">
        <v>51</v>
      </c>
      <c r="D118" s="4"/>
      <c r="E118" s="4"/>
      <c r="F118" s="4"/>
      <c r="G118" s="4"/>
      <c r="H118" s="2"/>
      <c r="I118" s="106">
        <f>AVERAGE(2.6+2.6+2.8+3+3+2.5+2.5+2.2+2.8+2.1)</f>
        <v>26.1</v>
      </c>
      <c r="J118" s="2">
        <f t="shared" si="13"/>
        <v>39.4</v>
      </c>
      <c r="K118" s="2"/>
      <c r="L118" s="2"/>
      <c r="M118" s="2"/>
      <c r="N118" s="2"/>
      <c r="O118" s="2"/>
      <c r="P118" s="2"/>
      <c r="Q118" s="2"/>
    </row>
    <row r="119" spans="3:17" x14ac:dyDescent="0.25">
      <c r="C119" s="4" t="s">
        <v>52</v>
      </c>
      <c r="D119" s="4"/>
      <c r="E119" s="4"/>
      <c r="F119" s="4"/>
      <c r="G119" s="4"/>
      <c r="H119" s="2"/>
      <c r="I119" s="106">
        <f>AVERAGE(3.7+3.6+2.5+3.7+3.2+3.2+3.2+4+3+2.5)</f>
        <v>32.599999999999994</v>
      </c>
      <c r="J119" s="2">
        <f t="shared" si="13"/>
        <v>39.4</v>
      </c>
      <c r="K119" s="2"/>
      <c r="L119" s="2"/>
      <c r="M119" s="2"/>
      <c r="N119" s="2"/>
      <c r="O119" s="2"/>
      <c r="P119" s="2"/>
      <c r="Q119" s="2"/>
    </row>
    <row r="120" spans="3:17" x14ac:dyDescent="0.25">
      <c r="C120" s="4" t="s">
        <v>70</v>
      </c>
      <c r="D120" s="4"/>
      <c r="E120" s="4"/>
      <c r="F120" s="4"/>
      <c r="G120" s="4"/>
      <c r="H120" s="2">
        <v>1.5</v>
      </c>
      <c r="I120" s="2">
        <v>1.7</v>
      </c>
      <c r="J120" s="2"/>
      <c r="K120" s="2"/>
      <c r="L120" s="2"/>
      <c r="M120" s="2"/>
      <c r="N120" s="2"/>
      <c r="O120" s="2"/>
      <c r="P120" s="2"/>
      <c r="Q120" s="2"/>
    </row>
    <row r="121" spans="3:17" x14ac:dyDescent="0.25">
      <c r="C121" s="4">
        <v>2</v>
      </c>
      <c r="D121" s="4"/>
      <c r="E121" s="4"/>
      <c r="F121" s="4"/>
      <c r="G121" s="4"/>
      <c r="H121" s="2">
        <v>2</v>
      </c>
      <c r="I121" s="2">
        <v>2.2999999999999998</v>
      </c>
      <c r="J121" s="2"/>
      <c r="K121" s="2"/>
      <c r="L121" s="2"/>
      <c r="M121" s="2"/>
      <c r="N121" s="2"/>
      <c r="O121" s="2"/>
      <c r="P121" s="2"/>
      <c r="Q121" s="2"/>
    </row>
    <row r="122" spans="3:17" x14ac:dyDescent="0.25">
      <c r="C122" s="4">
        <v>3</v>
      </c>
      <c r="D122" s="4"/>
      <c r="E122" s="4"/>
      <c r="F122" s="4"/>
      <c r="G122" s="4"/>
      <c r="H122" s="2">
        <v>2</v>
      </c>
      <c r="I122" s="2">
        <v>2.2000000000000002</v>
      </c>
      <c r="J122" s="2"/>
      <c r="K122" s="2"/>
      <c r="L122" s="2"/>
      <c r="M122" s="2"/>
      <c r="N122" s="2"/>
      <c r="O122" s="2"/>
      <c r="P122" s="2"/>
      <c r="Q122" s="2"/>
    </row>
    <row r="123" spans="3:17" x14ac:dyDescent="0.25">
      <c r="C123" s="4">
        <v>4</v>
      </c>
      <c r="D123" s="4"/>
      <c r="E123" s="4"/>
      <c r="F123" s="4"/>
      <c r="G123" s="4"/>
      <c r="H123" s="2">
        <v>2</v>
      </c>
      <c r="I123" s="2">
        <v>3</v>
      </c>
      <c r="J123" s="2"/>
      <c r="K123" s="2"/>
      <c r="L123" s="2"/>
      <c r="M123" s="2"/>
      <c r="N123" s="2"/>
      <c r="O123" s="2"/>
      <c r="P123" s="2"/>
      <c r="Q123" s="2"/>
    </row>
    <row r="124" spans="3:17" x14ac:dyDescent="0.25">
      <c r="C124" s="4">
        <v>5</v>
      </c>
      <c r="D124" s="4"/>
      <c r="E124" s="4"/>
      <c r="F124" s="4"/>
      <c r="G124" s="4"/>
      <c r="H124" s="2">
        <v>2</v>
      </c>
      <c r="I124" s="2">
        <v>2.5</v>
      </c>
      <c r="J124" s="2"/>
      <c r="K124" s="2"/>
      <c r="L124" s="2"/>
      <c r="M124" s="2"/>
      <c r="N124" s="2"/>
      <c r="O124" s="2"/>
      <c r="P124" s="2"/>
      <c r="Q124" s="2"/>
    </row>
    <row r="125" spans="3:17" x14ac:dyDescent="0.25">
      <c r="C125" s="4">
        <v>6</v>
      </c>
      <c r="D125" s="4"/>
      <c r="E125" s="4"/>
      <c r="F125" s="4"/>
      <c r="G125" s="4"/>
      <c r="H125" s="2">
        <v>1.5</v>
      </c>
      <c r="I125" s="2"/>
      <c r="J125" s="2"/>
      <c r="K125" s="2"/>
      <c r="L125" s="2"/>
      <c r="M125" s="2"/>
      <c r="N125" s="2"/>
      <c r="O125" s="2"/>
      <c r="P125" s="2"/>
      <c r="Q125" s="2"/>
    </row>
    <row r="126" spans="3:17" x14ac:dyDescent="0.25">
      <c r="C126" s="4">
        <v>7</v>
      </c>
      <c r="D126" s="4"/>
      <c r="E126" s="4"/>
      <c r="F126" s="4"/>
      <c r="G126" s="4"/>
      <c r="H126" s="2">
        <v>2</v>
      </c>
      <c r="I126" s="2"/>
      <c r="J126" s="2"/>
      <c r="K126" s="2"/>
      <c r="L126" s="2"/>
      <c r="M126" s="2"/>
      <c r="N126" s="2"/>
      <c r="O126" s="2"/>
      <c r="P126" s="2"/>
      <c r="Q126" s="2"/>
    </row>
    <row r="127" spans="3:17" x14ac:dyDescent="0.25">
      <c r="C127" s="4">
        <v>8</v>
      </c>
      <c r="D127" s="4"/>
      <c r="E127" s="4"/>
      <c r="F127" s="4"/>
      <c r="G127" s="4"/>
      <c r="H127" s="2">
        <v>2</v>
      </c>
      <c r="I127" s="2"/>
      <c r="J127" s="2"/>
      <c r="K127" s="2"/>
      <c r="L127" s="2"/>
      <c r="M127" s="2"/>
      <c r="N127" s="2"/>
      <c r="O127" s="2"/>
      <c r="P127" s="2"/>
      <c r="Q127" s="2"/>
    </row>
    <row r="128" spans="3:17" x14ac:dyDescent="0.25">
      <c r="C128" s="4">
        <v>9</v>
      </c>
      <c r="D128" s="4"/>
      <c r="E128" s="4"/>
      <c r="F128" s="4"/>
      <c r="G128" s="4"/>
      <c r="H128" s="2">
        <v>2</v>
      </c>
      <c r="I128" s="2"/>
      <c r="J128" s="2"/>
      <c r="K128" s="2"/>
      <c r="L128" s="2"/>
      <c r="M128" s="2"/>
      <c r="N128" s="2"/>
      <c r="O128" s="2"/>
      <c r="P128" s="2"/>
      <c r="Q128" s="2"/>
    </row>
    <row r="129" spans="3:17" x14ac:dyDescent="0.25">
      <c r="C129" s="4">
        <v>10</v>
      </c>
      <c r="D129" s="4"/>
      <c r="E129" s="4"/>
      <c r="F129" s="4"/>
      <c r="G129" s="4"/>
      <c r="H129" s="2">
        <v>2</v>
      </c>
      <c r="I129" s="2"/>
      <c r="J129" s="2"/>
      <c r="K129" s="2"/>
      <c r="L129" s="2"/>
      <c r="M129" s="2"/>
      <c r="N129" s="2"/>
      <c r="O129" s="2"/>
      <c r="P129" s="2"/>
      <c r="Q129" s="2"/>
    </row>
    <row r="130" spans="3:17" x14ac:dyDescent="0.25">
      <c r="C130" s="4" t="s">
        <v>71</v>
      </c>
      <c r="D130" s="2"/>
      <c r="E130" s="2"/>
      <c r="F130" s="4"/>
      <c r="G130" s="4"/>
      <c r="H130" s="2">
        <v>2.5</v>
      </c>
      <c r="I130" s="2"/>
      <c r="J130" s="2"/>
      <c r="K130" s="2"/>
      <c r="L130" s="2"/>
      <c r="M130" s="2"/>
      <c r="N130" s="2"/>
      <c r="O130" s="2"/>
      <c r="P130" s="2"/>
      <c r="Q130" s="2"/>
    </row>
    <row r="131" spans="3:17" x14ac:dyDescent="0.25">
      <c r="C131" s="4">
        <v>2</v>
      </c>
      <c r="D131" s="2"/>
      <c r="E131" s="2"/>
      <c r="F131" s="4"/>
      <c r="G131" s="4"/>
      <c r="H131" s="2">
        <v>2.5</v>
      </c>
      <c r="I131" s="2"/>
      <c r="J131" s="2"/>
      <c r="K131" s="2"/>
      <c r="L131" s="2"/>
      <c r="M131" s="2"/>
      <c r="N131" s="2"/>
      <c r="O131" s="2"/>
      <c r="P131" s="2"/>
      <c r="Q131" s="2"/>
    </row>
    <row r="132" spans="3:17" x14ac:dyDescent="0.25">
      <c r="C132" s="4">
        <v>3</v>
      </c>
      <c r="D132" s="2"/>
      <c r="E132" s="2"/>
      <c r="F132" s="4"/>
      <c r="G132" s="4"/>
      <c r="H132" s="2">
        <v>2.5</v>
      </c>
      <c r="I132" s="2"/>
      <c r="J132" s="2"/>
      <c r="K132" s="2"/>
      <c r="L132" s="2"/>
      <c r="M132" s="2"/>
      <c r="N132" s="2"/>
      <c r="O132" s="2"/>
      <c r="P132" s="2"/>
      <c r="Q132" s="2"/>
    </row>
    <row r="133" spans="3:17" x14ac:dyDescent="0.25">
      <c r="C133" s="4">
        <v>4</v>
      </c>
      <c r="D133" s="2"/>
      <c r="E133" s="2"/>
      <c r="F133" s="4"/>
      <c r="G133" s="4"/>
      <c r="H133" s="2">
        <v>2</v>
      </c>
      <c r="I133" s="2"/>
      <c r="J133" s="2"/>
      <c r="K133" s="2"/>
      <c r="L133" s="2"/>
      <c r="M133" s="2"/>
      <c r="N133" s="2"/>
      <c r="O133" s="2"/>
      <c r="P133" s="2"/>
      <c r="Q133" s="2"/>
    </row>
    <row r="134" spans="3:17" x14ac:dyDescent="0.25">
      <c r="C134" s="4">
        <v>5</v>
      </c>
      <c r="D134" s="2"/>
      <c r="E134" s="2"/>
      <c r="F134" s="4"/>
      <c r="G134" s="4"/>
      <c r="H134" s="2">
        <v>2</v>
      </c>
      <c r="I134" s="2"/>
      <c r="J134" s="2"/>
      <c r="K134" s="2"/>
      <c r="L134" s="2"/>
      <c r="M134" s="2"/>
      <c r="N134" s="2"/>
      <c r="O134" s="2"/>
      <c r="P134" s="2"/>
      <c r="Q134" s="2"/>
    </row>
    <row r="135" spans="3:17" x14ac:dyDescent="0.25">
      <c r="C135" s="4">
        <v>6</v>
      </c>
      <c r="D135" s="2"/>
      <c r="E135" s="2"/>
      <c r="F135" s="4"/>
      <c r="G135" s="4"/>
      <c r="H135" s="2">
        <v>2</v>
      </c>
      <c r="I135" s="2"/>
      <c r="J135" s="2"/>
      <c r="K135" s="2"/>
      <c r="L135" s="2"/>
      <c r="M135" s="2"/>
      <c r="N135" s="2"/>
      <c r="O135" s="2"/>
      <c r="P135" s="2"/>
      <c r="Q135" s="2"/>
    </row>
    <row r="136" spans="3:17" x14ac:dyDescent="0.25">
      <c r="C136" s="4">
        <v>7</v>
      </c>
      <c r="D136" s="2"/>
      <c r="E136" s="2"/>
      <c r="F136" s="4"/>
      <c r="G136" s="4"/>
      <c r="H136" s="2">
        <v>2</v>
      </c>
      <c r="I136" s="2"/>
      <c r="J136" s="2"/>
      <c r="K136" s="2"/>
      <c r="L136" s="2"/>
      <c r="M136" s="2"/>
      <c r="N136" s="2"/>
      <c r="O136" s="2"/>
      <c r="P136" s="2"/>
      <c r="Q136" s="2"/>
    </row>
    <row r="137" spans="3:17" x14ac:dyDescent="0.25">
      <c r="C137" s="4">
        <v>8</v>
      </c>
      <c r="D137" s="2"/>
      <c r="E137" s="2"/>
      <c r="F137" s="4"/>
      <c r="G137" s="4"/>
      <c r="H137" s="2">
        <v>2</v>
      </c>
      <c r="I137" s="2"/>
      <c r="J137" s="2"/>
      <c r="K137" s="2"/>
      <c r="L137" s="2"/>
      <c r="M137" s="2"/>
      <c r="N137" s="2"/>
      <c r="O137" s="2"/>
      <c r="P137" s="2"/>
      <c r="Q137" s="2"/>
    </row>
    <row r="138" spans="3:17" x14ac:dyDescent="0.25">
      <c r="C138" s="4">
        <v>9</v>
      </c>
      <c r="D138" s="2"/>
      <c r="E138" s="2"/>
      <c r="F138" s="4"/>
      <c r="G138" s="4"/>
      <c r="H138" s="2">
        <v>2</v>
      </c>
      <c r="I138" s="2"/>
      <c r="J138" s="2"/>
      <c r="K138" s="2"/>
      <c r="L138" s="2"/>
      <c r="M138" s="2"/>
      <c r="N138" s="2"/>
      <c r="O138" s="2"/>
      <c r="P138" s="2"/>
      <c r="Q138" s="2"/>
    </row>
    <row r="139" spans="3:17" x14ac:dyDescent="0.25">
      <c r="C139" s="4">
        <v>10</v>
      </c>
      <c r="D139" s="2"/>
      <c r="E139" s="2"/>
      <c r="F139" s="4"/>
      <c r="G139" s="4"/>
      <c r="H139" s="2">
        <v>2</v>
      </c>
      <c r="I139" s="2"/>
      <c r="J139" s="2"/>
      <c r="K139" s="2"/>
      <c r="L139" s="2"/>
      <c r="M139" s="2"/>
      <c r="N139" s="2"/>
      <c r="O139" s="2"/>
      <c r="P139" s="2"/>
      <c r="Q139" s="2"/>
    </row>
    <row r="140" spans="3:17" x14ac:dyDescent="0.25">
      <c r="C140" s="4" t="s">
        <v>72</v>
      </c>
      <c r="D140" s="2"/>
      <c r="E140" s="2"/>
      <c r="F140" s="4"/>
      <c r="G140" s="4"/>
      <c r="H140" s="2">
        <v>2.5</v>
      </c>
      <c r="I140" s="2"/>
      <c r="J140" s="2"/>
      <c r="K140" s="2"/>
      <c r="L140" s="2"/>
      <c r="M140" s="2"/>
      <c r="N140" s="2"/>
      <c r="O140" s="2"/>
      <c r="P140" s="2"/>
      <c r="Q140" s="2"/>
    </row>
    <row r="141" spans="3:17" x14ac:dyDescent="0.25">
      <c r="C141" s="4">
        <v>2</v>
      </c>
      <c r="D141" s="2"/>
      <c r="E141" s="2"/>
      <c r="F141" s="4"/>
      <c r="G141" s="4"/>
      <c r="H141" s="2">
        <v>2</v>
      </c>
      <c r="I141" s="2"/>
      <c r="J141" s="2"/>
      <c r="K141" s="2"/>
      <c r="L141" s="2"/>
      <c r="M141" s="2"/>
      <c r="N141" s="2"/>
      <c r="O141" s="2"/>
      <c r="P141" s="2"/>
      <c r="Q141" s="2"/>
    </row>
    <row r="142" spans="3:17" x14ac:dyDescent="0.25">
      <c r="C142" s="4">
        <v>3</v>
      </c>
      <c r="D142" s="2"/>
      <c r="E142" s="2"/>
      <c r="F142" s="4"/>
      <c r="G142" s="4"/>
      <c r="H142" s="2">
        <v>2</v>
      </c>
      <c r="I142" s="2"/>
      <c r="J142" s="2"/>
      <c r="K142" s="2"/>
      <c r="L142" s="2"/>
      <c r="M142" s="2"/>
      <c r="N142" s="2"/>
      <c r="O142" s="2"/>
      <c r="P142" s="2"/>
      <c r="Q142" s="2"/>
    </row>
    <row r="143" spans="3:17" x14ac:dyDescent="0.25">
      <c r="C143" s="4">
        <v>4</v>
      </c>
      <c r="D143" s="2"/>
      <c r="E143" s="2"/>
      <c r="F143" s="4"/>
      <c r="G143" s="4"/>
      <c r="H143" s="2">
        <v>2</v>
      </c>
      <c r="I143" s="2"/>
      <c r="J143" s="2"/>
      <c r="K143" s="2"/>
      <c r="L143" s="2"/>
      <c r="M143" s="2"/>
      <c r="N143" s="2"/>
      <c r="O143" s="2"/>
      <c r="P143" s="2"/>
      <c r="Q143" s="2"/>
    </row>
    <row r="144" spans="3:17" x14ac:dyDescent="0.25">
      <c r="C144" s="4">
        <v>5</v>
      </c>
      <c r="D144" s="2"/>
      <c r="E144" s="2"/>
      <c r="F144" s="4"/>
      <c r="G144" s="4"/>
      <c r="H144" s="2">
        <v>2</v>
      </c>
      <c r="I144" s="2"/>
      <c r="J144" s="2"/>
      <c r="K144" s="2"/>
      <c r="L144" s="2"/>
      <c r="M144" s="2"/>
      <c r="N144" s="2"/>
      <c r="O144" s="2"/>
      <c r="P144" s="2"/>
      <c r="Q144" s="2"/>
    </row>
    <row r="145" spans="3:17" x14ac:dyDescent="0.25">
      <c r="C145" s="4">
        <v>6</v>
      </c>
      <c r="D145" s="2"/>
      <c r="E145" s="2"/>
      <c r="F145" s="4"/>
      <c r="G145" s="4"/>
      <c r="H145" s="2">
        <v>2.5</v>
      </c>
      <c r="I145" s="2"/>
      <c r="J145" s="2"/>
      <c r="K145" s="2"/>
      <c r="L145" s="2"/>
      <c r="M145" s="2"/>
      <c r="N145" s="2"/>
      <c r="O145" s="2"/>
      <c r="P145" s="2"/>
      <c r="Q145" s="2"/>
    </row>
    <row r="146" spans="3:17" x14ac:dyDescent="0.25">
      <c r="C146" s="4">
        <v>7</v>
      </c>
      <c r="D146" s="2"/>
      <c r="E146" s="2"/>
      <c r="F146" s="4"/>
      <c r="G146" s="4"/>
      <c r="H146" s="2">
        <v>2.5</v>
      </c>
      <c r="I146" s="2"/>
      <c r="J146" s="2"/>
      <c r="K146" s="2"/>
      <c r="L146" s="2"/>
      <c r="M146" s="2"/>
      <c r="N146" s="2"/>
      <c r="O146" s="2"/>
      <c r="P146" s="2"/>
      <c r="Q146" s="2"/>
    </row>
    <row r="147" spans="3:17" x14ac:dyDescent="0.25">
      <c r="C147" s="4">
        <v>8</v>
      </c>
      <c r="D147" s="2"/>
      <c r="E147" s="2"/>
      <c r="F147" s="4"/>
      <c r="G147" s="4"/>
      <c r="H147" s="2">
        <v>2.5</v>
      </c>
      <c r="I147" s="2"/>
      <c r="J147" s="2"/>
      <c r="K147" s="2"/>
      <c r="L147" s="2"/>
      <c r="M147" s="2"/>
      <c r="N147" s="2"/>
      <c r="O147" s="2"/>
      <c r="P147" s="2"/>
      <c r="Q147" s="2"/>
    </row>
    <row r="148" spans="3:17" x14ac:dyDescent="0.25">
      <c r="C148" s="4">
        <v>9</v>
      </c>
      <c r="D148" s="2"/>
      <c r="E148" s="2"/>
      <c r="F148" s="4"/>
      <c r="G148" s="4"/>
      <c r="H148" s="2">
        <v>2</v>
      </c>
      <c r="I148" s="2"/>
      <c r="J148" s="2"/>
      <c r="K148" s="2"/>
      <c r="L148" s="2"/>
      <c r="M148" s="2"/>
      <c r="N148" s="2"/>
      <c r="O148" s="2"/>
      <c r="P148" s="2"/>
      <c r="Q148" s="2"/>
    </row>
    <row r="149" spans="3:17" x14ac:dyDescent="0.25">
      <c r="C149" s="4">
        <v>10</v>
      </c>
      <c r="D149" s="2"/>
      <c r="E149" s="2"/>
      <c r="F149" s="4"/>
      <c r="G149" s="4"/>
      <c r="H149" s="2">
        <v>2</v>
      </c>
      <c r="I149" s="2"/>
      <c r="J149" s="2"/>
      <c r="K149" s="2"/>
      <c r="L149" s="2"/>
      <c r="M149" s="2"/>
      <c r="N149" s="2"/>
      <c r="O149" s="2"/>
      <c r="P149" s="2"/>
      <c r="Q149" s="2"/>
    </row>
    <row r="150" spans="3:17" x14ac:dyDescent="0.25">
      <c r="C150" s="4" t="s">
        <v>68</v>
      </c>
      <c r="D150" s="2"/>
      <c r="E150" s="2"/>
      <c r="F150" s="4"/>
      <c r="G150" s="4"/>
      <c r="H150" s="2">
        <v>2.5</v>
      </c>
      <c r="I150" s="2"/>
      <c r="J150" s="2"/>
      <c r="K150" s="2"/>
      <c r="L150" s="2"/>
      <c r="M150" s="2"/>
      <c r="N150" s="2"/>
      <c r="O150" s="2"/>
      <c r="P150" s="2"/>
      <c r="Q150" s="2"/>
    </row>
    <row r="151" spans="3:17" x14ac:dyDescent="0.25">
      <c r="C151" s="4">
        <v>2</v>
      </c>
      <c r="D151" s="2"/>
      <c r="E151" s="2"/>
      <c r="F151" s="4"/>
      <c r="G151" s="4"/>
      <c r="H151" s="2">
        <v>2</v>
      </c>
      <c r="I151" s="2"/>
      <c r="J151" s="2"/>
      <c r="K151" s="2"/>
      <c r="L151" s="2"/>
      <c r="M151" s="2"/>
      <c r="N151" s="2"/>
      <c r="O151" s="2"/>
      <c r="P151" s="2"/>
      <c r="Q151" s="2"/>
    </row>
    <row r="152" spans="3:17" x14ac:dyDescent="0.25">
      <c r="C152" s="4">
        <v>3</v>
      </c>
      <c r="D152" s="2"/>
      <c r="E152" s="2"/>
      <c r="F152" s="4"/>
      <c r="G152" s="4"/>
      <c r="H152" s="2">
        <v>2</v>
      </c>
      <c r="I152" s="2"/>
      <c r="J152" s="2"/>
      <c r="K152" s="2"/>
      <c r="L152" s="2"/>
      <c r="M152" s="2"/>
      <c r="N152" s="2"/>
      <c r="O152" s="2"/>
      <c r="P152" s="2"/>
      <c r="Q152" s="2"/>
    </row>
    <row r="153" spans="3:17" x14ac:dyDescent="0.25">
      <c r="C153" s="4">
        <v>4</v>
      </c>
      <c r="D153" s="2"/>
      <c r="E153" s="2"/>
      <c r="F153" s="4"/>
      <c r="G153" s="4"/>
      <c r="H153" s="2">
        <v>2</v>
      </c>
      <c r="I153" s="2"/>
      <c r="J153" s="2"/>
      <c r="K153" s="2"/>
      <c r="L153" s="2"/>
      <c r="M153" s="2"/>
      <c r="N153" s="2"/>
      <c r="O153" s="2"/>
      <c r="P153" s="2"/>
      <c r="Q153" s="2"/>
    </row>
    <row r="154" spans="3:17" x14ac:dyDescent="0.25">
      <c r="C154" s="4">
        <v>5</v>
      </c>
      <c r="D154" s="2"/>
      <c r="E154" s="2"/>
      <c r="F154" s="4"/>
      <c r="G154" s="4"/>
      <c r="H154" s="2">
        <v>2</v>
      </c>
      <c r="I154" s="2"/>
      <c r="J154" s="2"/>
      <c r="K154" s="2"/>
      <c r="L154" s="2"/>
      <c r="M154" s="2"/>
      <c r="N154" s="2"/>
      <c r="O154" s="2"/>
      <c r="P154" s="2"/>
      <c r="Q154" s="2"/>
    </row>
    <row r="155" spans="3:17" x14ac:dyDescent="0.25">
      <c r="C155" s="4">
        <v>6</v>
      </c>
      <c r="D155" s="2"/>
      <c r="E155" s="2"/>
      <c r="F155" s="4"/>
      <c r="G155" s="4"/>
      <c r="H155" s="2">
        <v>2</v>
      </c>
      <c r="I155" s="2"/>
      <c r="J155" s="2"/>
      <c r="K155" s="2"/>
      <c r="L155" s="2"/>
      <c r="M155" s="2"/>
      <c r="N155" s="2"/>
      <c r="O155" s="2"/>
      <c r="P155" s="2"/>
      <c r="Q155" s="2"/>
    </row>
    <row r="156" spans="3:17" x14ac:dyDescent="0.25">
      <c r="C156" s="4">
        <v>7</v>
      </c>
      <c r="D156" s="2"/>
      <c r="E156" s="2"/>
      <c r="F156" s="4"/>
      <c r="G156" s="4"/>
      <c r="H156" s="2">
        <v>2</v>
      </c>
      <c r="I156" s="2"/>
      <c r="J156" s="2"/>
      <c r="K156" s="2"/>
      <c r="L156" s="2"/>
      <c r="M156" s="2"/>
      <c r="N156" s="2"/>
      <c r="O156" s="2"/>
      <c r="P156" s="2"/>
      <c r="Q156" s="2"/>
    </row>
    <row r="157" spans="3:17" x14ac:dyDescent="0.25">
      <c r="C157" s="4">
        <v>8</v>
      </c>
      <c r="D157" s="2"/>
      <c r="E157" s="2"/>
      <c r="F157" s="4"/>
      <c r="G157" s="4"/>
      <c r="H157" s="2">
        <v>2.5</v>
      </c>
      <c r="I157" s="2"/>
      <c r="J157" s="2"/>
      <c r="K157" s="2"/>
      <c r="L157" s="2"/>
      <c r="M157" s="2"/>
      <c r="N157" s="2"/>
      <c r="O157" s="2"/>
      <c r="P157" s="2"/>
      <c r="Q157" s="2"/>
    </row>
    <row r="158" spans="3:17" x14ac:dyDescent="0.25">
      <c r="C158" s="4">
        <v>9</v>
      </c>
      <c r="D158" s="2"/>
      <c r="E158" s="2"/>
      <c r="F158" s="4"/>
      <c r="G158" s="4"/>
      <c r="H158" s="2">
        <v>2</v>
      </c>
      <c r="I158" s="2"/>
      <c r="J158" s="2"/>
      <c r="K158" s="2"/>
      <c r="L158" s="2"/>
      <c r="M158" s="2"/>
      <c r="N158" s="2"/>
      <c r="O158" s="2"/>
      <c r="P158" s="2"/>
      <c r="Q158" s="2"/>
    </row>
    <row r="159" spans="3:17" x14ac:dyDescent="0.25">
      <c r="C159" s="4">
        <v>10</v>
      </c>
      <c r="D159" s="2"/>
      <c r="E159" s="2"/>
      <c r="F159" s="4"/>
      <c r="G159" s="4"/>
      <c r="H159" s="2">
        <v>1.5</v>
      </c>
      <c r="I159" s="2"/>
      <c r="J159" s="2"/>
      <c r="K159" s="2"/>
      <c r="L159" s="2"/>
      <c r="M159" s="2"/>
      <c r="N159" s="2"/>
      <c r="O159" s="2"/>
      <c r="P159" s="2"/>
      <c r="Q159" s="2"/>
    </row>
    <row r="160" spans="3:17" x14ac:dyDescent="0.25">
      <c r="C160" s="4" t="s">
        <v>69</v>
      </c>
      <c r="D160" s="2"/>
      <c r="E160" s="2"/>
      <c r="F160" s="4"/>
      <c r="G160" s="4"/>
      <c r="H160" s="2">
        <v>2</v>
      </c>
      <c r="I160" s="2"/>
      <c r="J160" s="2"/>
      <c r="K160" s="2"/>
      <c r="L160" s="2"/>
      <c r="M160" s="2"/>
      <c r="N160" s="2"/>
      <c r="O160" s="2"/>
      <c r="P160" s="2"/>
      <c r="Q160" s="2"/>
    </row>
    <row r="161" spans="3:17" x14ac:dyDescent="0.25">
      <c r="C161" s="4">
        <v>2</v>
      </c>
      <c r="D161" s="2"/>
      <c r="E161" s="2"/>
      <c r="F161" s="4"/>
      <c r="G161" s="4"/>
      <c r="H161" s="2">
        <v>2</v>
      </c>
      <c r="I161" s="2"/>
      <c r="J161" s="2"/>
      <c r="K161" s="2"/>
      <c r="L161" s="2"/>
      <c r="M161" s="2"/>
      <c r="N161" s="2"/>
      <c r="O161" s="2"/>
      <c r="P161" s="2"/>
      <c r="Q161" s="2"/>
    </row>
    <row r="162" spans="3:17" x14ac:dyDescent="0.25">
      <c r="C162" s="4">
        <v>3</v>
      </c>
      <c r="D162" s="2"/>
      <c r="E162" s="2"/>
      <c r="F162" s="4"/>
      <c r="G162" s="4"/>
      <c r="H162" s="2">
        <v>2</v>
      </c>
      <c r="I162" s="2"/>
      <c r="J162" s="2"/>
      <c r="K162" s="2"/>
      <c r="L162" s="2"/>
      <c r="M162" s="2"/>
      <c r="N162" s="2"/>
      <c r="O162" s="2"/>
      <c r="P162" s="2"/>
      <c r="Q162" s="2"/>
    </row>
    <row r="163" spans="3:17" x14ac:dyDescent="0.25">
      <c r="C163" s="4">
        <v>4</v>
      </c>
      <c r="D163" s="2"/>
      <c r="E163" s="2"/>
      <c r="F163" s="4"/>
      <c r="G163" s="4"/>
      <c r="H163" s="2">
        <v>2.5</v>
      </c>
      <c r="I163" s="2"/>
      <c r="J163" s="2"/>
      <c r="K163" s="2"/>
      <c r="L163" s="2"/>
      <c r="M163" s="2"/>
      <c r="N163" s="2"/>
      <c r="O163" s="2"/>
      <c r="P163" s="2"/>
      <c r="Q163" s="2"/>
    </row>
    <row r="164" spans="3:17" x14ac:dyDescent="0.25">
      <c r="C164" s="4">
        <v>5</v>
      </c>
      <c r="D164" s="2"/>
      <c r="E164" s="2"/>
      <c r="F164" s="4"/>
      <c r="G164" s="4"/>
      <c r="H164" s="2">
        <v>2</v>
      </c>
      <c r="I164" s="2"/>
      <c r="J164" s="2"/>
      <c r="K164" s="2"/>
      <c r="L164" s="2"/>
      <c r="M164" s="2"/>
      <c r="N164" s="2"/>
      <c r="O164" s="2"/>
      <c r="P164" s="2"/>
      <c r="Q164" s="2"/>
    </row>
    <row r="165" spans="3:17" x14ac:dyDescent="0.25">
      <c r="C165" s="4">
        <v>6</v>
      </c>
      <c r="D165" s="2"/>
      <c r="E165" s="2"/>
      <c r="F165" s="4"/>
      <c r="G165" s="4"/>
      <c r="H165" s="2">
        <v>2</v>
      </c>
      <c r="I165" s="2"/>
      <c r="J165" s="2"/>
      <c r="K165" s="2"/>
      <c r="L165" s="2"/>
      <c r="M165" s="2"/>
      <c r="N165" s="2"/>
      <c r="O165" s="2"/>
      <c r="P165" s="2"/>
      <c r="Q165" s="2"/>
    </row>
    <row r="166" spans="3:17" x14ac:dyDescent="0.25">
      <c r="C166" s="4">
        <v>7</v>
      </c>
      <c r="D166" s="2"/>
      <c r="E166" s="2"/>
      <c r="F166" s="2"/>
      <c r="G166" s="2"/>
      <c r="H166" s="57">
        <v>2</v>
      </c>
      <c r="I166" s="2"/>
      <c r="J166" s="2"/>
      <c r="K166" s="2"/>
      <c r="L166" s="2"/>
      <c r="M166" s="2"/>
      <c r="N166" s="2"/>
      <c r="O166" s="2"/>
      <c r="P166" s="2"/>
      <c r="Q166" s="2"/>
    </row>
    <row r="167" spans="3:17" x14ac:dyDescent="0.25">
      <c r="C167" s="4">
        <v>8</v>
      </c>
      <c r="D167" s="2"/>
      <c r="E167" s="2"/>
      <c r="F167" s="2"/>
      <c r="G167" s="2"/>
      <c r="H167" s="57">
        <v>2.5</v>
      </c>
      <c r="I167" s="2"/>
      <c r="J167" s="2"/>
      <c r="K167" s="2"/>
      <c r="L167" s="2"/>
      <c r="M167" s="2"/>
      <c r="N167" s="2"/>
      <c r="O167" s="2"/>
      <c r="P167" s="2"/>
      <c r="Q167" s="2"/>
    </row>
    <row r="168" spans="3:17" x14ac:dyDescent="0.25">
      <c r="C168" s="4">
        <v>9</v>
      </c>
      <c r="D168" s="2"/>
      <c r="E168" s="2"/>
      <c r="F168" s="2"/>
      <c r="G168" s="2"/>
      <c r="H168" s="57">
        <v>2</v>
      </c>
      <c r="I168" s="2"/>
      <c r="J168" s="2"/>
      <c r="K168" s="2"/>
      <c r="L168" s="2"/>
      <c r="M168" s="2"/>
      <c r="N168" s="2"/>
      <c r="O168" s="2"/>
      <c r="P168" s="2"/>
      <c r="Q168" s="2"/>
    </row>
    <row r="169" spans="3:17" x14ac:dyDescent="0.25">
      <c r="C169" s="4">
        <v>10</v>
      </c>
      <c r="D169" s="2"/>
      <c r="E169" s="2"/>
      <c r="F169" s="2"/>
      <c r="G169" s="2"/>
      <c r="H169" s="57">
        <v>2</v>
      </c>
      <c r="I169" s="2"/>
      <c r="J169" s="2"/>
      <c r="K169" s="2"/>
      <c r="L169" s="2"/>
      <c r="M169" s="2"/>
      <c r="N169" s="2"/>
      <c r="O169" s="2"/>
      <c r="P169" s="2"/>
      <c r="Q169" s="2"/>
    </row>
  </sheetData>
  <mergeCells count="5">
    <mergeCell ref="C3:C4"/>
    <mergeCell ref="D3:Q3"/>
    <mergeCell ref="C107:C108"/>
    <mergeCell ref="D107:Q107"/>
    <mergeCell ref="I5:Q7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5"/>
  <sheetViews>
    <sheetView tabSelected="1" topLeftCell="I46" workbookViewId="0">
      <selection activeCell="T58" sqref="T58"/>
    </sheetView>
  </sheetViews>
  <sheetFormatPr defaultRowHeight="15" x14ac:dyDescent="0.25"/>
  <cols>
    <col min="4" max="4" width="10" bestFit="1" customWidth="1"/>
    <col min="6" max="6" width="9.5703125" bestFit="1" customWidth="1"/>
    <col min="9" max="9" width="11.85546875" bestFit="1" customWidth="1"/>
    <col min="11" max="11" width="9.7109375" bestFit="1" customWidth="1"/>
    <col min="13" max="13" width="10" bestFit="1" customWidth="1"/>
    <col min="16" max="16" width="12.7109375" customWidth="1"/>
  </cols>
  <sheetData>
    <row r="1" spans="2:21" x14ac:dyDescent="0.25">
      <c r="C1" s="193"/>
      <c r="D1" s="193"/>
      <c r="E1" s="193"/>
      <c r="F1" s="193"/>
      <c r="G1" s="193"/>
      <c r="I1" s="194" t="s">
        <v>67</v>
      </c>
      <c r="J1" s="194"/>
      <c r="K1" s="194"/>
      <c r="L1" s="194"/>
      <c r="M1" s="194"/>
      <c r="N1" s="194"/>
      <c r="P1" s="195" t="s">
        <v>67</v>
      </c>
      <c r="Q1" s="195"/>
      <c r="R1" s="195"/>
      <c r="S1" s="195"/>
      <c r="T1" s="195"/>
      <c r="U1" s="195"/>
    </row>
    <row r="2" spans="2:21" x14ac:dyDescent="0.25">
      <c r="C2" s="56" t="s">
        <v>28</v>
      </c>
      <c r="D2" s="56" t="s">
        <v>97</v>
      </c>
      <c r="E2" s="56" t="s">
        <v>98</v>
      </c>
      <c r="F2" s="56" t="s">
        <v>101</v>
      </c>
      <c r="G2" s="5" t="s">
        <v>100</v>
      </c>
      <c r="J2" s="56" t="s">
        <v>28</v>
      </c>
      <c r="K2" s="56" t="s">
        <v>97</v>
      </c>
      <c r="L2" s="56" t="s">
        <v>98</v>
      </c>
      <c r="M2" s="56" t="s">
        <v>99</v>
      </c>
      <c r="N2" s="56" t="s">
        <v>100</v>
      </c>
      <c r="Q2" s="56" t="s">
        <v>28</v>
      </c>
      <c r="R2" s="56" t="s">
        <v>97</v>
      </c>
      <c r="S2" s="56" t="s">
        <v>98</v>
      </c>
      <c r="T2" s="56" t="s">
        <v>101</v>
      </c>
      <c r="U2" s="5" t="s">
        <v>100</v>
      </c>
    </row>
    <row r="3" spans="2:21" x14ac:dyDescent="0.25">
      <c r="B3" s="4" t="s">
        <v>46</v>
      </c>
      <c r="C3" s="4">
        <v>1</v>
      </c>
      <c r="D3" s="4"/>
      <c r="E3" s="2"/>
      <c r="F3" s="106">
        <v>3</v>
      </c>
      <c r="G3" s="2">
        <v>3</v>
      </c>
      <c r="H3" s="23"/>
      <c r="I3" s="4" t="s">
        <v>38</v>
      </c>
      <c r="J3" s="4">
        <v>1</v>
      </c>
      <c r="K3" s="4">
        <v>2.6</v>
      </c>
      <c r="L3" s="4">
        <v>3.6</v>
      </c>
      <c r="M3" s="4">
        <v>4.2</v>
      </c>
      <c r="N3" s="2">
        <v>6.5</v>
      </c>
      <c r="P3" s="4" t="s">
        <v>46</v>
      </c>
      <c r="Q3" s="4">
        <v>1</v>
      </c>
      <c r="R3" s="4">
        <v>1.2</v>
      </c>
      <c r="S3" s="2">
        <v>2</v>
      </c>
      <c r="T3" s="106">
        <v>2.8</v>
      </c>
      <c r="U3" s="2">
        <v>3</v>
      </c>
    </row>
    <row r="4" spans="2:21" x14ac:dyDescent="0.25">
      <c r="B4" s="4"/>
      <c r="C4" s="4">
        <v>1</v>
      </c>
      <c r="D4" s="4"/>
      <c r="E4" s="2"/>
      <c r="F4" s="106">
        <v>2.5</v>
      </c>
      <c r="G4" s="2">
        <v>5.4</v>
      </c>
      <c r="H4" s="23"/>
      <c r="I4" s="4"/>
      <c r="J4" s="4">
        <v>1</v>
      </c>
      <c r="K4" s="4">
        <v>2.1</v>
      </c>
      <c r="L4" s="4">
        <v>3</v>
      </c>
      <c r="M4" s="4">
        <v>4.0999999999999996</v>
      </c>
      <c r="N4" s="2">
        <v>6</v>
      </c>
      <c r="P4" s="4"/>
      <c r="Q4" s="4">
        <v>1</v>
      </c>
      <c r="R4" s="4">
        <v>1.6</v>
      </c>
      <c r="S4" s="2">
        <v>2.5</v>
      </c>
      <c r="T4" s="106">
        <v>2.5</v>
      </c>
      <c r="U4" s="2">
        <v>5.4</v>
      </c>
    </row>
    <row r="5" spans="2:21" x14ac:dyDescent="0.25">
      <c r="B5" s="4"/>
      <c r="C5" s="4">
        <v>1</v>
      </c>
      <c r="D5" s="4"/>
      <c r="E5" s="2"/>
      <c r="F5" s="106">
        <v>2.5</v>
      </c>
      <c r="G5" s="2">
        <v>5.8</v>
      </c>
      <c r="H5" s="23"/>
      <c r="I5" s="4"/>
      <c r="J5" s="4">
        <v>1</v>
      </c>
      <c r="K5" s="4">
        <v>1.8</v>
      </c>
      <c r="L5" s="4">
        <v>2.1</v>
      </c>
      <c r="M5" s="4">
        <v>3</v>
      </c>
      <c r="N5" s="2">
        <v>5.5</v>
      </c>
      <c r="P5" s="4"/>
      <c r="Q5" s="4">
        <v>1</v>
      </c>
      <c r="R5" s="4">
        <v>1.5</v>
      </c>
      <c r="S5" s="2">
        <v>2</v>
      </c>
      <c r="T5" s="106">
        <v>2.5</v>
      </c>
      <c r="U5" s="2">
        <v>5.8</v>
      </c>
    </row>
    <row r="6" spans="2:21" x14ac:dyDescent="0.25">
      <c r="B6" s="4"/>
      <c r="C6" s="4">
        <v>1</v>
      </c>
      <c r="D6" s="4"/>
      <c r="E6" s="2"/>
      <c r="F6" s="106">
        <v>2.8</v>
      </c>
      <c r="G6" s="2">
        <v>4</v>
      </c>
      <c r="H6" s="23"/>
      <c r="I6" s="4"/>
      <c r="J6" s="4">
        <v>1</v>
      </c>
      <c r="K6" s="4">
        <v>3.2</v>
      </c>
      <c r="L6" s="4">
        <v>5.2</v>
      </c>
      <c r="M6" s="4">
        <v>6.8</v>
      </c>
      <c r="N6" s="2">
        <v>8</v>
      </c>
      <c r="P6" s="4"/>
      <c r="Q6" s="4">
        <v>1</v>
      </c>
      <c r="R6" s="4">
        <v>1.2</v>
      </c>
      <c r="S6" s="2">
        <v>2</v>
      </c>
      <c r="T6" s="106">
        <v>2.2000000000000002</v>
      </c>
      <c r="U6" s="2">
        <v>4</v>
      </c>
    </row>
    <row r="7" spans="2:21" x14ac:dyDescent="0.25">
      <c r="B7" s="4"/>
      <c r="C7" s="4">
        <v>1</v>
      </c>
      <c r="D7" s="4"/>
      <c r="E7" s="2"/>
      <c r="F7" s="106">
        <v>2.8</v>
      </c>
      <c r="G7" s="2">
        <v>3.5</v>
      </c>
      <c r="H7" s="23"/>
      <c r="I7" s="4"/>
      <c r="J7" s="4">
        <v>1</v>
      </c>
      <c r="K7" s="4">
        <v>2</v>
      </c>
      <c r="L7" s="4">
        <v>2.9</v>
      </c>
      <c r="M7" s="4">
        <v>4.5999999999999996</v>
      </c>
      <c r="N7" s="2">
        <v>6</v>
      </c>
      <c r="P7" s="4"/>
      <c r="Q7" s="4">
        <v>1</v>
      </c>
      <c r="R7" s="4">
        <v>1.8</v>
      </c>
      <c r="S7" s="2">
        <v>2.5</v>
      </c>
      <c r="T7" s="106">
        <v>2.5</v>
      </c>
      <c r="U7" s="2">
        <v>3.5</v>
      </c>
    </row>
    <row r="8" spans="2:21" x14ac:dyDescent="0.25">
      <c r="B8" s="4"/>
      <c r="C8" s="4">
        <v>1</v>
      </c>
      <c r="D8" s="4"/>
      <c r="E8" s="2"/>
      <c r="F8" s="106">
        <v>2.5</v>
      </c>
      <c r="G8" s="2">
        <v>3</v>
      </c>
      <c r="H8" s="23"/>
      <c r="I8" s="4"/>
      <c r="J8" s="4">
        <v>1</v>
      </c>
      <c r="K8" s="4">
        <v>2.4</v>
      </c>
      <c r="L8" s="4">
        <v>3.1</v>
      </c>
      <c r="M8" s="4">
        <v>4.8</v>
      </c>
      <c r="N8" s="2">
        <v>6</v>
      </c>
      <c r="P8" s="4"/>
      <c r="Q8" s="4">
        <v>1</v>
      </c>
      <c r="R8" s="4">
        <v>2</v>
      </c>
      <c r="S8" s="2">
        <v>3</v>
      </c>
      <c r="T8" s="106">
        <v>3.2</v>
      </c>
      <c r="U8" s="2">
        <v>3</v>
      </c>
    </row>
    <row r="9" spans="2:21" x14ac:dyDescent="0.25">
      <c r="B9" s="4"/>
      <c r="C9" s="4">
        <v>1</v>
      </c>
      <c r="D9" s="4"/>
      <c r="E9" s="2"/>
      <c r="F9" s="106">
        <v>2</v>
      </c>
      <c r="G9" s="2">
        <v>3</v>
      </c>
      <c r="H9" s="23"/>
      <c r="I9" s="4"/>
      <c r="J9" s="4">
        <v>1</v>
      </c>
      <c r="K9" s="4">
        <v>2.1</v>
      </c>
      <c r="L9" s="4">
        <v>2.7</v>
      </c>
      <c r="M9" s="4">
        <v>3.2</v>
      </c>
      <c r="N9" s="2">
        <v>5</v>
      </c>
      <c r="P9" s="4"/>
      <c r="Q9" s="4">
        <v>1</v>
      </c>
      <c r="R9" s="4">
        <v>1.4</v>
      </c>
      <c r="S9" s="2">
        <v>2</v>
      </c>
      <c r="T9" s="106">
        <v>2</v>
      </c>
      <c r="U9" s="2">
        <v>3</v>
      </c>
    </row>
    <row r="10" spans="2:21" x14ac:dyDescent="0.25">
      <c r="B10" s="4"/>
      <c r="C10" s="4">
        <v>1</v>
      </c>
      <c r="D10" s="4"/>
      <c r="E10" s="2"/>
      <c r="F10" s="106">
        <v>3</v>
      </c>
      <c r="G10" s="2">
        <v>5.7</v>
      </c>
      <c r="H10" s="23"/>
      <c r="I10" s="4"/>
      <c r="J10" s="4">
        <v>1</v>
      </c>
      <c r="K10" s="4">
        <v>2</v>
      </c>
      <c r="L10" s="4">
        <v>2.5</v>
      </c>
      <c r="M10" s="4">
        <v>3.2</v>
      </c>
      <c r="N10" s="2">
        <v>6</v>
      </c>
      <c r="P10" s="4"/>
      <c r="Q10" s="4">
        <v>1</v>
      </c>
      <c r="R10" s="4">
        <v>2</v>
      </c>
      <c r="S10" s="2">
        <v>2.5</v>
      </c>
      <c r="T10" s="106">
        <v>2.2999999999999998</v>
      </c>
      <c r="U10" s="2">
        <v>5.7</v>
      </c>
    </row>
    <row r="11" spans="2:21" x14ac:dyDescent="0.25">
      <c r="B11" s="4"/>
      <c r="C11" s="4">
        <v>1</v>
      </c>
      <c r="D11" s="4"/>
      <c r="E11" s="2"/>
      <c r="F11" s="106">
        <v>1.2</v>
      </c>
      <c r="G11" s="2">
        <v>2.5</v>
      </c>
      <c r="H11" s="23"/>
      <c r="I11" s="4"/>
      <c r="J11" s="4">
        <v>1</v>
      </c>
      <c r="K11" s="4">
        <v>1.5</v>
      </c>
      <c r="L11" s="4">
        <v>2.2000000000000002</v>
      </c>
      <c r="M11" s="4">
        <v>3</v>
      </c>
      <c r="N11" s="2">
        <v>6</v>
      </c>
      <c r="P11" s="4"/>
      <c r="Q11" s="4">
        <v>1</v>
      </c>
      <c r="R11" s="4">
        <v>2.1</v>
      </c>
      <c r="S11" s="2">
        <v>2.5</v>
      </c>
      <c r="T11" s="106">
        <v>2.5</v>
      </c>
      <c r="U11" s="2">
        <v>2.5</v>
      </c>
    </row>
    <row r="12" spans="2:21" x14ac:dyDescent="0.25">
      <c r="B12" s="4"/>
      <c r="C12" s="4">
        <v>1</v>
      </c>
      <c r="D12" s="4"/>
      <c r="E12" s="2"/>
      <c r="F12" s="106">
        <v>3</v>
      </c>
      <c r="G12" s="2">
        <v>3.5</v>
      </c>
      <c r="H12" s="23"/>
      <c r="I12" s="4"/>
      <c r="J12" s="4">
        <v>1</v>
      </c>
      <c r="K12" s="4">
        <v>1.7</v>
      </c>
      <c r="L12" s="4">
        <v>2.2999999999999998</v>
      </c>
      <c r="M12" s="4">
        <v>3.1</v>
      </c>
      <c r="N12" s="2">
        <v>5</v>
      </c>
      <c r="P12" s="4"/>
      <c r="Q12" s="4">
        <v>1</v>
      </c>
      <c r="R12" s="4">
        <v>1.9</v>
      </c>
      <c r="S12" s="2">
        <v>2.5</v>
      </c>
      <c r="T12" s="106">
        <v>2.5</v>
      </c>
      <c r="U12" s="2">
        <v>3.5</v>
      </c>
    </row>
    <row r="13" spans="2:21" x14ac:dyDescent="0.25">
      <c r="B13" s="5" t="s">
        <v>21</v>
      </c>
      <c r="C13" s="5">
        <f>AVERAGE(C3:C12)</f>
        <v>1</v>
      </c>
      <c r="D13" s="5"/>
      <c r="E13" s="107"/>
      <c r="F13" s="109">
        <f>AVERAGE(F3:F12)</f>
        <v>2.5300000000000002</v>
      </c>
      <c r="G13" s="109">
        <f>AVERAGE(G3:G12)</f>
        <v>3.94</v>
      </c>
      <c r="H13" s="23"/>
      <c r="I13" s="5" t="s">
        <v>21</v>
      </c>
      <c r="J13" s="5">
        <f>AVERAGE(J3:J12)</f>
        <v>1</v>
      </c>
      <c r="K13" s="5">
        <f>AVERAGE(K3:K12)</f>
        <v>2.1399999999999997</v>
      </c>
      <c r="L13" s="5">
        <f>AVERAGE(L3:L12)</f>
        <v>2.96</v>
      </c>
      <c r="M13" s="98">
        <f>AVERAGE(M3:M12)</f>
        <v>4.0000000000000009</v>
      </c>
      <c r="N13" s="109">
        <f>AVERAGE(N3:N12)</f>
        <v>6</v>
      </c>
      <c r="P13" s="5" t="s">
        <v>21</v>
      </c>
      <c r="Q13" s="5">
        <f>AVERAGE(Q3:Q12)</f>
        <v>1</v>
      </c>
      <c r="R13" s="98">
        <f>AVERAGE(R3:R12)</f>
        <v>1.67</v>
      </c>
      <c r="S13" s="109">
        <f>AVERAGE(S3:S12)</f>
        <v>2.35</v>
      </c>
      <c r="T13" s="109">
        <f>AVERAGE(T3:T12)</f>
        <v>2.5</v>
      </c>
      <c r="U13" s="109">
        <f>AVERAGE(U3:U12)</f>
        <v>3.94</v>
      </c>
    </row>
    <row r="14" spans="2:21" x14ac:dyDescent="0.25">
      <c r="B14" s="4" t="s">
        <v>47</v>
      </c>
      <c r="C14" s="4">
        <v>1</v>
      </c>
      <c r="D14" s="4"/>
      <c r="E14" s="2"/>
      <c r="F14" s="106">
        <v>2.5</v>
      </c>
      <c r="G14" s="2">
        <v>4</v>
      </c>
      <c r="H14" s="23"/>
      <c r="I14" s="4" t="s">
        <v>39</v>
      </c>
      <c r="J14" s="4">
        <v>1</v>
      </c>
      <c r="K14" s="4">
        <v>2.2999999999999998</v>
      </c>
      <c r="L14" s="4">
        <v>3.4</v>
      </c>
      <c r="M14" s="4">
        <v>4.8</v>
      </c>
      <c r="N14" s="2">
        <v>6.5</v>
      </c>
      <c r="P14" s="4" t="s">
        <v>47</v>
      </c>
      <c r="Q14" s="4">
        <v>1</v>
      </c>
      <c r="R14" s="4">
        <v>1.5</v>
      </c>
      <c r="S14" s="2">
        <v>2.5</v>
      </c>
      <c r="T14" s="106">
        <v>2.4</v>
      </c>
      <c r="U14" s="2">
        <v>4.2</v>
      </c>
    </row>
    <row r="15" spans="2:21" x14ac:dyDescent="0.25">
      <c r="B15" s="4"/>
      <c r="C15" s="4">
        <v>1</v>
      </c>
      <c r="D15" s="4"/>
      <c r="E15" s="2"/>
      <c r="F15" s="106">
        <v>4</v>
      </c>
      <c r="G15" s="2">
        <v>3.8</v>
      </c>
      <c r="H15" s="23"/>
      <c r="I15" s="4"/>
      <c r="J15" s="4">
        <v>1</v>
      </c>
      <c r="K15" s="4">
        <v>2.4</v>
      </c>
      <c r="L15" s="4">
        <v>3.1</v>
      </c>
      <c r="M15" s="4">
        <v>4.3</v>
      </c>
      <c r="N15" s="2">
        <v>6.5</v>
      </c>
      <c r="P15" s="4"/>
      <c r="Q15" s="4">
        <v>1</v>
      </c>
      <c r="R15" s="4">
        <v>1.3</v>
      </c>
      <c r="S15" s="2">
        <v>2</v>
      </c>
      <c r="T15" s="106">
        <v>2.8</v>
      </c>
      <c r="U15" s="2">
        <v>3</v>
      </c>
    </row>
    <row r="16" spans="2:21" x14ac:dyDescent="0.25">
      <c r="B16" s="4"/>
      <c r="C16" s="4">
        <v>1</v>
      </c>
      <c r="D16" s="4"/>
      <c r="E16" s="2"/>
      <c r="F16" s="106">
        <v>3.5</v>
      </c>
      <c r="G16" s="2">
        <v>1.6</v>
      </c>
      <c r="H16" s="23"/>
      <c r="I16" s="4"/>
      <c r="J16" s="4">
        <v>1</v>
      </c>
      <c r="K16" s="4">
        <v>1.9</v>
      </c>
      <c r="L16" s="4">
        <v>2.8</v>
      </c>
      <c r="M16" s="4">
        <v>3.8</v>
      </c>
      <c r="N16" s="2">
        <v>6</v>
      </c>
      <c r="P16" s="4"/>
      <c r="Q16" s="4">
        <v>1</v>
      </c>
      <c r="R16" s="4">
        <v>1.2</v>
      </c>
      <c r="S16" s="2">
        <v>2</v>
      </c>
      <c r="T16" s="106">
        <v>2.8</v>
      </c>
      <c r="U16" s="2">
        <v>4.3</v>
      </c>
    </row>
    <row r="17" spans="2:21" x14ac:dyDescent="0.25">
      <c r="B17" s="4"/>
      <c r="C17" s="4">
        <v>1</v>
      </c>
      <c r="D17" s="4"/>
      <c r="E17" s="2"/>
      <c r="F17" s="106">
        <v>3</v>
      </c>
      <c r="G17" s="2">
        <v>1.8</v>
      </c>
      <c r="H17" s="23"/>
      <c r="I17" s="4"/>
      <c r="J17" s="4">
        <v>1</v>
      </c>
      <c r="K17" s="4">
        <v>2</v>
      </c>
      <c r="L17" s="4">
        <v>2.9</v>
      </c>
      <c r="M17" s="4">
        <v>4</v>
      </c>
      <c r="N17" s="2">
        <v>6.5</v>
      </c>
      <c r="P17" s="4"/>
      <c r="Q17" s="4">
        <v>1</v>
      </c>
      <c r="R17" s="4">
        <v>1.7</v>
      </c>
      <c r="S17" s="2">
        <v>2.5</v>
      </c>
      <c r="T17" s="106">
        <v>3.2</v>
      </c>
      <c r="U17" s="2">
        <v>4.5</v>
      </c>
    </row>
    <row r="18" spans="2:21" x14ac:dyDescent="0.25">
      <c r="B18" s="4"/>
      <c r="C18" s="4">
        <v>1</v>
      </c>
      <c r="D18" s="4"/>
      <c r="E18" s="2"/>
      <c r="F18" s="106">
        <v>2.8</v>
      </c>
      <c r="G18" s="2">
        <v>3.5</v>
      </c>
      <c r="H18" s="23"/>
      <c r="I18" s="4"/>
      <c r="J18" s="4">
        <v>1</v>
      </c>
      <c r="K18" s="4">
        <v>2.1</v>
      </c>
      <c r="L18" s="4">
        <v>3.2</v>
      </c>
      <c r="M18" s="4">
        <v>4.0999999999999996</v>
      </c>
      <c r="N18" s="2">
        <v>6.5</v>
      </c>
      <c r="P18" s="4"/>
      <c r="Q18" s="4">
        <v>1</v>
      </c>
      <c r="R18" s="4">
        <v>1.5</v>
      </c>
      <c r="S18" s="2">
        <v>2</v>
      </c>
      <c r="T18" s="106">
        <v>2.5</v>
      </c>
      <c r="U18" s="2">
        <v>3.1</v>
      </c>
    </row>
    <row r="19" spans="2:21" x14ac:dyDescent="0.25">
      <c r="B19" s="4"/>
      <c r="C19" s="4">
        <v>1</v>
      </c>
      <c r="D19" s="4"/>
      <c r="E19" s="2"/>
      <c r="F19" s="106">
        <v>3.5</v>
      </c>
      <c r="G19" s="2">
        <v>10</v>
      </c>
      <c r="H19" s="23"/>
      <c r="I19" s="4"/>
      <c r="J19" s="4">
        <v>1</v>
      </c>
      <c r="K19" s="4">
        <v>2.4</v>
      </c>
      <c r="L19" s="4">
        <v>3</v>
      </c>
      <c r="M19" s="4">
        <v>3.8</v>
      </c>
      <c r="N19" s="2">
        <v>5</v>
      </c>
      <c r="P19" s="4"/>
      <c r="Q19" s="4">
        <v>1</v>
      </c>
      <c r="R19" s="4">
        <v>2</v>
      </c>
      <c r="S19" s="2">
        <v>2.5</v>
      </c>
      <c r="T19" s="106">
        <v>2.5</v>
      </c>
      <c r="U19" s="2">
        <v>3.7</v>
      </c>
    </row>
    <row r="20" spans="2:21" x14ac:dyDescent="0.25">
      <c r="B20" s="4"/>
      <c r="C20" s="4">
        <v>1</v>
      </c>
      <c r="D20" s="4"/>
      <c r="E20" s="2"/>
      <c r="F20" s="106">
        <v>2.1</v>
      </c>
      <c r="G20" s="2">
        <v>4.0999999999999996</v>
      </c>
      <c r="H20" s="23"/>
      <c r="I20" s="4"/>
      <c r="J20" s="4">
        <v>1</v>
      </c>
      <c r="K20" s="4">
        <v>3</v>
      </c>
      <c r="L20" s="4">
        <v>3.9</v>
      </c>
      <c r="M20" s="4">
        <v>5</v>
      </c>
      <c r="N20" s="2">
        <v>6.5</v>
      </c>
      <c r="P20" s="4"/>
      <c r="Q20" s="4">
        <v>1</v>
      </c>
      <c r="R20" s="4">
        <v>1.2</v>
      </c>
      <c r="S20" s="2">
        <v>2</v>
      </c>
      <c r="T20" s="106">
        <v>3.2</v>
      </c>
      <c r="U20" s="2">
        <v>3.5</v>
      </c>
    </row>
    <row r="21" spans="2:21" x14ac:dyDescent="0.25">
      <c r="B21" s="4"/>
      <c r="C21" s="4">
        <v>1</v>
      </c>
      <c r="D21" s="4"/>
      <c r="E21" s="2"/>
      <c r="F21" s="106">
        <v>4</v>
      </c>
      <c r="G21" s="2">
        <v>4.4000000000000004</v>
      </c>
      <c r="H21" s="23"/>
      <c r="I21" s="4"/>
      <c r="J21" s="4">
        <v>1</v>
      </c>
      <c r="K21" s="4">
        <v>2.2999999999999998</v>
      </c>
      <c r="L21" s="4">
        <v>3</v>
      </c>
      <c r="M21" s="4">
        <v>4.0999999999999996</v>
      </c>
      <c r="N21" s="2">
        <v>6</v>
      </c>
      <c r="P21" s="4"/>
      <c r="Q21" s="4">
        <v>1</v>
      </c>
      <c r="R21" s="4">
        <v>1.5</v>
      </c>
      <c r="S21" s="2">
        <v>2</v>
      </c>
      <c r="T21" s="106">
        <v>3.2</v>
      </c>
      <c r="U21" s="2">
        <v>4.8</v>
      </c>
    </row>
    <row r="22" spans="2:21" x14ac:dyDescent="0.25">
      <c r="B22" s="4"/>
      <c r="C22" s="4">
        <v>1</v>
      </c>
      <c r="D22" s="4"/>
      <c r="E22" s="2"/>
      <c r="F22" s="106">
        <v>3.3</v>
      </c>
      <c r="G22" s="2">
        <v>4.2</v>
      </c>
      <c r="H22" s="23"/>
      <c r="I22" s="4"/>
      <c r="J22" s="4">
        <v>1</v>
      </c>
      <c r="K22" s="4">
        <v>2</v>
      </c>
      <c r="L22" s="4">
        <v>2.7</v>
      </c>
      <c r="M22" s="4">
        <v>3.2</v>
      </c>
      <c r="N22" s="2">
        <v>7</v>
      </c>
      <c r="P22" s="4"/>
      <c r="Q22" s="4">
        <v>1</v>
      </c>
      <c r="R22" s="4">
        <v>1.3</v>
      </c>
      <c r="S22" s="2">
        <v>2</v>
      </c>
      <c r="T22" s="106">
        <v>3.2</v>
      </c>
      <c r="U22" s="2">
        <v>3</v>
      </c>
    </row>
    <row r="23" spans="2:21" x14ac:dyDescent="0.25">
      <c r="B23" s="4"/>
      <c r="C23" s="4">
        <v>1</v>
      </c>
      <c r="D23" s="4"/>
      <c r="E23" s="2"/>
      <c r="F23" s="106">
        <v>2.5</v>
      </c>
      <c r="G23" s="2">
        <v>4.5999999999999996</v>
      </c>
      <c r="H23" s="23"/>
      <c r="I23" s="4"/>
      <c r="J23" s="4">
        <v>1</v>
      </c>
      <c r="K23" s="4">
        <v>2</v>
      </c>
      <c r="L23" s="4">
        <v>2.4</v>
      </c>
      <c r="M23" s="4">
        <v>3.4</v>
      </c>
      <c r="N23" s="2">
        <v>7</v>
      </c>
      <c r="P23" s="4"/>
      <c r="Q23" s="4">
        <v>1</v>
      </c>
      <c r="R23" s="4">
        <v>1.6</v>
      </c>
      <c r="S23" s="2">
        <v>2</v>
      </c>
      <c r="T23" s="106">
        <v>2.2000000000000002</v>
      </c>
      <c r="U23" s="2">
        <v>3.5</v>
      </c>
    </row>
    <row r="24" spans="2:21" x14ac:dyDescent="0.25">
      <c r="B24" s="5" t="s">
        <v>21</v>
      </c>
      <c r="C24" s="5">
        <f>AVERAGE(C14:C23)</f>
        <v>1</v>
      </c>
      <c r="D24" s="5"/>
      <c r="E24" s="107"/>
      <c r="F24" s="108">
        <f>AVERAGE(F14:F23)</f>
        <v>3.12</v>
      </c>
      <c r="G24" s="108">
        <f>AVERAGE(G14:G23)</f>
        <v>4.2000000000000011</v>
      </c>
      <c r="H24" s="23"/>
      <c r="I24" s="5" t="s">
        <v>21</v>
      </c>
      <c r="J24" s="5">
        <f>AVERAGE(J14:J23)</f>
        <v>1</v>
      </c>
      <c r="K24" s="5">
        <f>AVERAGE(K14:K23)</f>
        <v>2.2400000000000002</v>
      </c>
      <c r="L24" s="5">
        <f>AVERAGE(L14:L23)</f>
        <v>3.04</v>
      </c>
      <c r="M24" s="5">
        <f>AVERAGE(M14:M23)</f>
        <v>4.05</v>
      </c>
      <c r="N24" s="107">
        <f>AVERAGE(N14:N23)</f>
        <v>6.35</v>
      </c>
      <c r="P24" s="5" t="s">
        <v>21</v>
      </c>
      <c r="Q24" s="5">
        <f>AVERAGE(Q14:Q23)</f>
        <v>1</v>
      </c>
      <c r="R24" s="98">
        <f>AVERAGE(R14:R23)</f>
        <v>1.48</v>
      </c>
      <c r="S24" s="109">
        <f>AVERAGE(S14:S23)</f>
        <v>2.15</v>
      </c>
      <c r="T24" s="109">
        <f>AVERAGE(T14:T23)</f>
        <v>2.8</v>
      </c>
      <c r="U24" s="109">
        <f>AVERAGE(U14:U23)</f>
        <v>3.7600000000000002</v>
      </c>
    </row>
    <row r="25" spans="2:21" x14ac:dyDescent="0.25">
      <c r="B25" s="4" t="s">
        <v>48</v>
      </c>
      <c r="C25" s="4">
        <v>1</v>
      </c>
      <c r="D25" s="4"/>
      <c r="E25" s="2">
        <v>2</v>
      </c>
      <c r="F25" s="106">
        <v>2.8</v>
      </c>
      <c r="G25" s="2">
        <v>3</v>
      </c>
      <c r="H25" s="23"/>
      <c r="I25" s="4" t="s">
        <v>40</v>
      </c>
      <c r="J25" s="4">
        <v>1</v>
      </c>
      <c r="K25" s="4">
        <v>3.8</v>
      </c>
      <c r="L25" s="4">
        <v>4.5999999999999996</v>
      </c>
      <c r="M25" s="4">
        <v>6.4</v>
      </c>
      <c r="N25" s="2">
        <v>8</v>
      </c>
      <c r="P25" s="4" t="s">
        <v>48</v>
      </c>
      <c r="Q25" s="4">
        <v>1</v>
      </c>
      <c r="R25" s="4">
        <v>2.1</v>
      </c>
      <c r="S25" s="2">
        <v>3</v>
      </c>
      <c r="T25" s="106">
        <v>2.6</v>
      </c>
      <c r="U25" s="2">
        <v>2.5</v>
      </c>
    </row>
    <row r="26" spans="2:21" x14ac:dyDescent="0.25">
      <c r="B26" s="4"/>
      <c r="C26" s="4">
        <v>1</v>
      </c>
      <c r="D26" s="4"/>
      <c r="E26" s="2">
        <v>2.5</v>
      </c>
      <c r="F26" s="106">
        <v>2.5</v>
      </c>
      <c r="G26" s="2">
        <v>5.4</v>
      </c>
      <c r="H26" s="23"/>
      <c r="I26" s="4"/>
      <c r="J26" s="4">
        <v>1</v>
      </c>
      <c r="K26" s="4">
        <v>3.1</v>
      </c>
      <c r="L26" s="4">
        <v>4.2</v>
      </c>
      <c r="M26" s="4">
        <v>5.2</v>
      </c>
      <c r="N26" s="2">
        <v>7</v>
      </c>
      <c r="P26" s="4"/>
      <c r="Q26" s="4">
        <v>1</v>
      </c>
      <c r="R26" s="4">
        <v>2.2999999999999998</v>
      </c>
      <c r="S26" s="2">
        <v>3</v>
      </c>
      <c r="T26" s="106">
        <v>2.6</v>
      </c>
      <c r="U26" s="2">
        <v>4</v>
      </c>
    </row>
    <row r="27" spans="2:21" x14ac:dyDescent="0.25">
      <c r="B27" s="4"/>
      <c r="C27" s="4">
        <v>1</v>
      </c>
      <c r="D27" s="4"/>
      <c r="E27" s="2">
        <v>2</v>
      </c>
      <c r="F27" s="106">
        <v>2.5</v>
      </c>
      <c r="G27" s="2">
        <v>5.8</v>
      </c>
      <c r="H27" s="23"/>
      <c r="I27" s="4"/>
      <c r="J27" s="4">
        <v>1</v>
      </c>
      <c r="K27" s="4">
        <v>2.5</v>
      </c>
      <c r="L27" s="4">
        <v>3.1</v>
      </c>
      <c r="M27" s="4">
        <v>4.2</v>
      </c>
      <c r="N27" s="2">
        <v>6.5</v>
      </c>
      <c r="P27" s="4"/>
      <c r="Q27" s="4">
        <v>1</v>
      </c>
      <c r="R27" s="4">
        <v>1.8</v>
      </c>
      <c r="S27" s="2">
        <v>3</v>
      </c>
      <c r="T27" s="106">
        <v>2.8</v>
      </c>
      <c r="U27" s="2">
        <v>3.7</v>
      </c>
    </row>
    <row r="28" spans="2:21" x14ac:dyDescent="0.25">
      <c r="B28" s="4"/>
      <c r="C28" s="4">
        <v>1</v>
      </c>
      <c r="D28" s="4"/>
      <c r="E28" s="2">
        <v>2</v>
      </c>
      <c r="F28" s="106">
        <v>2.2000000000000002</v>
      </c>
      <c r="G28" s="2">
        <v>4</v>
      </c>
      <c r="H28" s="23"/>
      <c r="I28" s="4"/>
      <c r="J28" s="4">
        <v>1</v>
      </c>
      <c r="K28" s="4">
        <v>2.9</v>
      </c>
      <c r="L28" s="4">
        <v>4.2</v>
      </c>
      <c r="M28" s="4">
        <v>5.6</v>
      </c>
      <c r="N28" s="2">
        <v>7</v>
      </c>
      <c r="P28" s="4"/>
      <c r="Q28" s="4">
        <v>1</v>
      </c>
      <c r="R28" s="4">
        <v>1.6</v>
      </c>
      <c r="S28" s="2">
        <v>2.5</v>
      </c>
      <c r="T28" s="106">
        <v>3</v>
      </c>
      <c r="U28" s="2">
        <v>4.0999999999999996</v>
      </c>
    </row>
    <row r="29" spans="2:21" x14ac:dyDescent="0.25">
      <c r="B29" s="4"/>
      <c r="C29" s="4">
        <v>1</v>
      </c>
      <c r="D29" s="4"/>
      <c r="E29" s="2">
        <v>2.5</v>
      </c>
      <c r="F29" s="106">
        <v>2.5</v>
      </c>
      <c r="G29" s="2">
        <v>3.5</v>
      </c>
      <c r="H29" s="23"/>
      <c r="I29" s="4"/>
      <c r="J29" s="4">
        <v>1</v>
      </c>
      <c r="K29" s="4">
        <v>1.6</v>
      </c>
      <c r="L29" s="4">
        <v>2.7</v>
      </c>
      <c r="M29" s="4">
        <v>4</v>
      </c>
      <c r="N29" s="2">
        <v>5.5</v>
      </c>
      <c r="P29" s="4"/>
      <c r="Q29" s="4">
        <v>1</v>
      </c>
      <c r="R29" s="4">
        <v>1.1000000000000001</v>
      </c>
      <c r="S29" s="2">
        <v>2</v>
      </c>
      <c r="T29" s="106">
        <v>3</v>
      </c>
      <c r="U29" s="2">
        <v>4.2</v>
      </c>
    </row>
    <row r="30" spans="2:21" x14ac:dyDescent="0.25">
      <c r="B30" s="4"/>
      <c r="C30" s="4">
        <v>1</v>
      </c>
      <c r="D30" s="4"/>
      <c r="E30" s="2">
        <v>3</v>
      </c>
      <c r="F30" s="106">
        <v>2</v>
      </c>
      <c r="G30" s="2">
        <v>3</v>
      </c>
      <c r="H30" s="23"/>
      <c r="I30" s="4"/>
      <c r="J30" s="4">
        <v>1</v>
      </c>
      <c r="K30" s="4">
        <v>1.4</v>
      </c>
      <c r="L30" s="4">
        <v>2.1</v>
      </c>
      <c r="M30" s="4">
        <v>3.9</v>
      </c>
      <c r="N30" s="2">
        <v>6</v>
      </c>
      <c r="P30" s="4"/>
      <c r="Q30" s="4">
        <v>1</v>
      </c>
      <c r="R30" s="4">
        <v>1.3</v>
      </c>
      <c r="S30" s="2">
        <v>2.5</v>
      </c>
      <c r="T30" s="106">
        <v>2.5</v>
      </c>
      <c r="U30" s="2">
        <v>2.5</v>
      </c>
    </row>
    <row r="31" spans="2:21" x14ac:dyDescent="0.25">
      <c r="B31" s="4"/>
      <c r="C31" s="4">
        <v>1</v>
      </c>
      <c r="D31" s="4"/>
      <c r="E31" s="2">
        <v>2</v>
      </c>
      <c r="F31" s="106">
        <v>2</v>
      </c>
      <c r="G31" s="2">
        <v>3</v>
      </c>
      <c r="H31" s="23"/>
      <c r="I31" s="4"/>
      <c r="J31" s="4">
        <v>1</v>
      </c>
      <c r="K31" s="4">
        <v>1.8</v>
      </c>
      <c r="L31" s="4">
        <v>2.5</v>
      </c>
      <c r="M31" s="4">
        <v>4.0999999999999996</v>
      </c>
      <c r="N31" s="2">
        <v>6.5</v>
      </c>
      <c r="P31" s="4"/>
      <c r="Q31" s="4">
        <v>1</v>
      </c>
      <c r="R31" s="4">
        <v>1.4</v>
      </c>
      <c r="S31" s="2">
        <v>2</v>
      </c>
      <c r="T31" s="106">
        <v>2.5</v>
      </c>
      <c r="U31" s="2">
        <v>4.3</v>
      </c>
    </row>
    <row r="32" spans="2:21" x14ac:dyDescent="0.25">
      <c r="B32" s="4"/>
      <c r="C32" s="4">
        <v>1</v>
      </c>
      <c r="D32" s="4"/>
      <c r="E32" s="2">
        <v>2.5</v>
      </c>
      <c r="F32" s="106">
        <v>2</v>
      </c>
      <c r="G32" s="2">
        <v>5.7</v>
      </c>
      <c r="H32" s="23"/>
      <c r="I32" s="4"/>
      <c r="J32" s="4">
        <v>1</v>
      </c>
      <c r="K32" s="4">
        <v>1.7</v>
      </c>
      <c r="L32" s="4">
        <v>2.1</v>
      </c>
      <c r="M32" s="4">
        <v>4.3</v>
      </c>
      <c r="N32" s="2">
        <v>6.5</v>
      </c>
      <c r="P32" s="4"/>
      <c r="Q32" s="4">
        <v>1</v>
      </c>
      <c r="R32" s="4">
        <v>1.3</v>
      </c>
      <c r="S32" s="2">
        <v>2</v>
      </c>
      <c r="T32" s="106">
        <v>2.2000000000000002</v>
      </c>
      <c r="U32" s="2">
        <v>2.6</v>
      </c>
    </row>
    <row r="33" spans="2:21" x14ac:dyDescent="0.25">
      <c r="B33" s="4"/>
      <c r="C33" s="4">
        <v>1</v>
      </c>
      <c r="D33" s="4"/>
      <c r="E33" s="2">
        <v>2.5</v>
      </c>
      <c r="F33" s="106">
        <v>2.5</v>
      </c>
      <c r="G33" s="2">
        <v>2.5</v>
      </c>
      <c r="H33" s="23"/>
      <c r="I33" s="4"/>
      <c r="J33" s="4">
        <v>1</v>
      </c>
      <c r="K33" s="4">
        <v>2.2000000000000002</v>
      </c>
      <c r="L33" s="4">
        <v>3</v>
      </c>
      <c r="M33" s="4">
        <v>3.7</v>
      </c>
      <c r="N33" s="2">
        <v>6</v>
      </c>
      <c r="P33" s="4"/>
      <c r="Q33" s="4">
        <v>1</v>
      </c>
      <c r="R33" s="4">
        <v>1.1000000000000001</v>
      </c>
      <c r="S33" s="2">
        <v>2</v>
      </c>
      <c r="T33" s="106">
        <v>2.8</v>
      </c>
      <c r="U33" s="2">
        <v>3.5</v>
      </c>
    </row>
    <row r="34" spans="2:21" x14ac:dyDescent="0.25">
      <c r="B34" s="4"/>
      <c r="C34" s="4">
        <v>1</v>
      </c>
      <c r="D34" s="4"/>
      <c r="E34" s="2">
        <v>2.5</v>
      </c>
      <c r="F34" s="106">
        <v>2.5</v>
      </c>
      <c r="G34" s="2">
        <v>3.5</v>
      </c>
      <c r="H34" s="23"/>
      <c r="I34" s="4"/>
      <c r="J34" s="4">
        <v>1</v>
      </c>
      <c r="K34" s="4">
        <v>1.9</v>
      </c>
      <c r="L34" s="4">
        <v>2.8</v>
      </c>
      <c r="M34" s="4">
        <v>3.8</v>
      </c>
      <c r="N34" s="2">
        <v>6</v>
      </c>
      <c r="P34" s="4"/>
      <c r="Q34" s="4">
        <v>1</v>
      </c>
      <c r="R34" s="4">
        <v>2</v>
      </c>
      <c r="S34" s="2">
        <v>2.5</v>
      </c>
      <c r="T34" s="106">
        <v>2.1</v>
      </c>
      <c r="U34" s="2">
        <v>2.8</v>
      </c>
    </row>
    <row r="35" spans="2:21" x14ac:dyDescent="0.25">
      <c r="B35" s="5" t="s">
        <v>21</v>
      </c>
      <c r="C35" s="5">
        <f>AVERAGE(C25:C34)</f>
        <v>1</v>
      </c>
      <c r="D35" s="5"/>
      <c r="E35" s="107">
        <f>AVERAGE(E25:E34)</f>
        <v>2.35</v>
      </c>
      <c r="F35" s="108">
        <f>AVERAGE(F25:F34)</f>
        <v>2.35</v>
      </c>
      <c r="G35" s="108">
        <f>AVERAGE(G25:G34)</f>
        <v>3.94</v>
      </c>
      <c r="H35" s="23"/>
      <c r="I35" s="5" t="s">
        <v>21</v>
      </c>
      <c r="J35" s="5">
        <f>AVERAGE(J25:J34)</f>
        <v>1</v>
      </c>
      <c r="K35" s="5">
        <f>AVERAGE(K25:K34)</f>
        <v>2.29</v>
      </c>
      <c r="L35" s="5">
        <f>AVERAGE(L25:L34)</f>
        <v>3.1300000000000003</v>
      </c>
      <c r="M35" s="5">
        <f>AVERAGE(M25:M34)</f>
        <v>4.5199999999999996</v>
      </c>
      <c r="N35" s="107">
        <f>AVERAGE(N25:N34)</f>
        <v>6.5</v>
      </c>
      <c r="P35" s="5" t="s">
        <v>21</v>
      </c>
      <c r="Q35" s="5">
        <f>AVERAGE(Q25:Q34)</f>
        <v>1</v>
      </c>
      <c r="R35" s="5">
        <f>AVERAGE(R25:R34)</f>
        <v>1.6</v>
      </c>
      <c r="S35" s="5">
        <f>AVERAGE(S25:S34)</f>
        <v>2.4500000000000002</v>
      </c>
      <c r="T35" s="110">
        <f t="shared" ref="T35:U35" si="0">AVERAGE(T25:T34)</f>
        <v>2.6100000000000003</v>
      </c>
      <c r="U35" s="110">
        <f t="shared" si="0"/>
        <v>3.4200000000000004</v>
      </c>
    </row>
    <row r="36" spans="2:21" x14ac:dyDescent="0.25">
      <c r="B36" s="4" t="s">
        <v>49</v>
      </c>
      <c r="C36" s="4">
        <v>1</v>
      </c>
      <c r="D36" s="4"/>
      <c r="E36" s="2">
        <v>2.5</v>
      </c>
      <c r="F36" s="106">
        <v>2.4</v>
      </c>
      <c r="G36" s="2">
        <v>4.2</v>
      </c>
      <c r="H36" s="23"/>
      <c r="I36" s="23"/>
      <c r="J36" s="23"/>
      <c r="K36" s="23"/>
      <c r="L36" s="23"/>
    </row>
    <row r="37" spans="2:21" x14ac:dyDescent="0.25">
      <c r="B37" s="4"/>
      <c r="C37" s="4">
        <v>1</v>
      </c>
      <c r="D37" s="4"/>
      <c r="E37" s="2">
        <v>2</v>
      </c>
      <c r="F37" s="106">
        <v>2.8</v>
      </c>
      <c r="G37" s="2">
        <v>3</v>
      </c>
      <c r="H37" s="23"/>
      <c r="I37" s="23"/>
      <c r="J37" s="23"/>
      <c r="K37" s="23"/>
      <c r="L37" s="23"/>
    </row>
    <row r="38" spans="2:21" x14ac:dyDescent="0.25">
      <c r="B38" s="4"/>
      <c r="C38" s="4">
        <v>1</v>
      </c>
      <c r="D38" s="4"/>
      <c r="E38" s="2">
        <v>2</v>
      </c>
      <c r="F38" s="106">
        <v>2.8</v>
      </c>
      <c r="G38" s="2">
        <v>4.3</v>
      </c>
      <c r="H38" s="23"/>
      <c r="I38" s="23"/>
      <c r="J38" s="23"/>
      <c r="K38" s="23"/>
      <c r="L38" s="23"/>
      <c r="P38" s="195" t="s">
        <v>104</v>
      </c>
      <c r="Q38" s="195"/>
    </row>
    <row r="39" spans="2:21" x14ac:dyDescent="0.25">
      <c r="B39" s="4"/>
      <c r="C39" s="4">
        <v>1</v>
      </c>
      <c r="D39" s="4"/>
      <c r="E39" s="2">
        <v>2.5</v>
      </c>
      <c r="F39" s="106">
        <v>3.2</v>
      </c>
      <c r="G39" s="2">
        <v>4.5</v>
      </c>
      <c r="H39" s="23"/>
      <c r="I39" s="23"/>
      <c r="J39" s="22" t="s">
        <v>28</v>
      </c>
      <c r="K39" s="22">
        <v>15</v>
      </c>
      <c r="L39" s="22">
        <v>30</v>
      </c>
      <c r="M39" s="62">
        <v>45</v>
      </c>
      <c r="N39" s="62">
        <v>60</v>
      </c>
      <c r="Q39" s="122">
        <v>15</v>
      </c>
      <c r="R39" s="122">
        <v>30</v>
      </c>
      <c r="S39" s="122">
        <v>45</v>
      </c>
      <c r="T39" s="122">
        <v>60</v>
      </c>
    </row>
    <row r="40" spans="2:21" x14ac:dyDescent="0.25">
      <c r="B40" s="4"/>
      <c r="C40" s="4">
        <v>1</v>
      </c>
      <c r="D40" s="4"/>
      <c r="E40" s="2">
        <v>2</v>
      </c>
      <c r="F40" s="106">
        <v>2.5</v>
      </c>
      <c r="G40" s="2">
        <v>3.1</v>
      </c>
      <c r="H40" s="23"/>
      <c r="I40" s="22" t="s">
        <v>38</v>
      </c>
      <c r="J40" s="59">
        <v>1</v>
      </c>
      <c r="K40" s="22">
        <v>2.1399999999999997</v>
      </c>
      <c r="L40" s="22">
        <v>2.96</v>
      </c>
      <c r="M40" s="62">
        <v>4.0000000000000009</v>
      </c>
      <c r="N40" s="62">
        <v>6</v>
      </c>
      <c r="P40" t="s">
        <v>38</v>
      </c>
      <c r="Q40">
        <f>SUM(K40-J40)</f>
        <v>1.1399999999999997</v>
      </c>
      <c r="R40">
        <f>SUM(L40-J40)</f>
        <v>1.96</v>
      </c>
      <c r="S40">
        <f>SUM(M40-J40)</f>
        <v>3.0000000000000009</v>
      </c>
      <c r="T40">
        <f>SUM(N40-J40)</f>
        <v>5</v>
      </c>
    </row>
    <row r="41" spans="2:21" x14ac:dyDescent="0.25">
      <c r="B41" s="4"/>
      <c r="C41" s="4">
        <v>1</v>
      </c>
      <c r="D41" s="4"/>
      <c r="E41" s="2">
        <v>2.5</v>
      </c>
      <c r="F41" s="106">
        <v>2.5</v>
      </c>
      <c r="G41" s="2">
        <v>3.7</v>
      </c>
      <c r="H41" s="23"/>
      <c r="I41" s="22" t="s">
        <v>39</v>
      </c>
      <c r="J41" s="59">
        <v>1</v>
      </c>
      <c r="K41" s="22">
        <v>2.2400000000000002</v>
      </c>
      <c r="L41" s="22">
        <v>3.04</v>
      </c>
      <c r="M41" s="62">
        <v>4.05</v>
      </c>
      <c r="N41" s="62">
        <v>6.35</v>
      </c>
      <c r="P41" t="s">
        <v>39</v>
      </c>
      <c r="Q41">
        <f t="shared" ref="Q41:Q42" si="1">SUM(K41-J41)</f>
        <v>1.2400000000000002</v>
      </c>
      <c r="R41">
        <f t="shared" ref="R41:R42" si="2">SUM(L41-J41)</f>
        <v>2.04</v>
      </c>
      <c r="S41">
        <f t="shared" ref="S41:S42" si="3">SUM(M41-J41)</f>
        <v>3.05</v>
      </c>
      <c r="T41">
        <f t="shared" ref="T41:T42" si="4">SUM(N41-J41)</f>
        <v>5.35</v>
      </c>
    </row>
    <row r="42" spans="2:21" x14ac:dyDescent="0.25">
      <c r="B42" s="4"/>
      <c r="C42" s="4">
        <v>1</v>
      </c>
      <c r="D42" s="4"/>
      <c r="E42" s="2">
        <v>2</v>
      </c>
      <c r="F42" s="106">
        <v>3.2</v>
      </c>
      <c r="G42" s="2">
        <v>3.5</v>
      </c>
      <c r="H42" s="23"/>
      <c r="I42" s="22" t="s">
        <v>40</v>
      </c>
      <c r="J42" s="59">
        <v>1</v>
      </c>
      <c r="K42" s="22">
        <v>2.29</v>
      </c>
      <c r="L42" s="22">
        <v>3.1300000000000003</v>
      </c>
      <c r="M42" s="62">
        <v>4.5199999999999996</v>
      </c>
      <c r="N42" s="62">
        <v>6.5</v>
      </c>
      <c r="P42" t="s">
        <v>40</v>
      </c>
      <c r="Q42">
        <f t="shared" si="1"/>
        <v>1.29</v>
      </c>
      <c r="R42">
        <f t="shared" si="2"/>
        <v>2.1300000000000003</v>
      </c>
      <c r="S42">
        <f t="shared" si="3"/>
        <v>3.5199999999999996</v>
      </c>
      <c r="T42">
        <f t="shared" si="4"/>
        <v>5.5</v>
      </c>
    </row>
    <row r="43" spans="2:21" x14ac:dyDescent="0.25">
      <c r="B43" s="4"/>
      <c r="C43" s="4">
        <v>1</v>
      </c>
      <c r="D43" s="4"/>
      <c r="E43" s="2">
        <v>2</v>
      </c>
      <c r="F43" s="106">
        <v>3.2</v>
      </c>
      <c r="G43" s="2">
        <v>4.8</v>
      </c>
      <c r="H43" s="23"/>
      <c r="I43" s="116" t="s">
        <v>93</v>
      </c>
      <c r="J43" s="116">
        <v>1</v>
      </c>
      <c r="K43" s="118">
        <v>1.67</v>
      </c>
      <c r="L43" s="118">
        <v>2.35</v>
      </c>
      <c r="M43" s="118">
        <v>2.5</v>
      </c>
      <c r="N43" s="118">
        <v>3.94</v>
      </c>
      <c r="P43" s="115" t="s">
        <v>21</v>
      </c>
      <c r="Q43" s="126">
        <f>AVERAGE(Q40:Q42)</f>
        <v>1.2233333333333334</v>
      </c>
      <c r="R43" s="126">
        <f t="shared" ref="R43:T43" si="5">AVERAGE(R40:R42)</f>
        <v>2.0433333333333334</v>
      </c>
      <c r="S43" s="126">
        <f t="shared" si="5"/>
        <v>3.19</v>
      </c>
      <c r="T43" s="126">
        <f t="shared" si="5"/>
        <v>5.2833333333333332</v>
      </c>
    </row>
    <row r="44" spans="2:21" x14ac:dyDescent="0.25">
      <c r="B44" s="4"/>
      <c r="C44" s="4">
        <v>1</v>
      </c>
      <c r="D44" s="4"/>
      <c r="E44" s="2">
        <v>2</v>
      </c>
      <c r="F44" s="106">
        <v>3.2</v>
      </c>
      <c r="G44" s="2">
        <v>3</v>
      </c>
      <c r="H44" s="23"/>
      <c r="I44" s="116" t="s">
        <v>94</v>
      </c>
      <c r="J44" s="116">
        <v>1</v>
      </c>
      <c r="K44" s="118">
        <v>1.48</v>
      </c>
      <c r="L44" s="118">
        <v>2.15</v>
      </c>
      <c r="M44" s="118">
        <v>2.8</v>
      </c>
      <c r="N44" s="118">
        <v>3.7600000000000002</v>
      </c>
      <c r="P44" s="115" t="s">
        <v>92</v>
      </c>
      <c r="Q44" s="126">
        <f>STDEV(Q40:Q42)</f>
        <v>7.6376261582597541E-2</v>
      </c>
      <c r="R44" s="126">
        <f t="shared" ref="R44:T44" si="6">STDEV(R40:R42)</f>
        <v>8.5049005481154016E-2</v>
      </c>
      <c r="S44" s="126">
        <f t="shared" si="6"/>
        <v>0.28687976575562052</v>
      </c>
      <c r="T44" s="126">
        <f t="shared" si="6"/>
        <v>0.25658007197234417</v>
      </c>
    </row>
    <row r="45" spans="2:21" x14ac:dyDescent="0.25">
      <c r="B45" s="4"/>
      <c r="C45" s="4">
        <v>1</v>
      </c>
      <c r="D45" s="4"/>
      <c r="E45" s="2">
        <v>2</v>
      </c>
      <c r="F45" s="106">
        <v>2.2000000000000002</v>
      </c>
      <c r="G45" s="2">
        <v>3.5</v>
      </c>
      <c r="H45" s="23"/>
      <c r="I45" s="116" t="s">
        <v>102</v>
      </c>
      <c r="J45" s="116">
        <v>1</v>
      </c>
      <c r="K45" s="119">
        <v>1.6</v>
      </c>
      <c r="L45" s="119">
        <v>2.4500000000000002</v>
      </c>
      <c r="M45" s="102">
        <v>2.6100000000000003</v>
      </c>
      <c r="N45" s="102">
        <v>3.4200000000000004</v>
      </c>
      <c r="P45" t="s">
        <v>93</v>
      </c>
      <c r="Q45">
        <f>SUM(K43-J43)</f>
        <v>0.66999999999999993</v>
      </c>
      <c r="R45">
        <f>SUM(L43-J43)</f>
        <v>1.35</v>
      </c>
      <c r="S45">
        <f>SUM(M43-J43)</f>
        <v>1.5</v>
      </c>
      <c r="T45">
        <f>SUM(N43-J43)</f>
        <v>2.94</v>
      </c>
    </row>
    <row r="46" spans="2:21" x14ac:dyDescent="0.25">
      <c r="B46" s="5" t="s">
        <v>21</v>
      </c>
      <c r="C46" s="5">
        <f>AVERAGE(C36:C45)</f>
        <v>1</v>
      </c>
      <c r="D46" s="5"/>
      <c r="E46" s="107">
        <f>AVERAGE(E36:E45)</f>
        <v>2.15</v>
      </c>
      <c r="F46" s="108">
        <f>AVERAGE(F36:F45)</f>
        <v>2.8</v>
      </c>
      <c r="G46" s="108">
        <f>AVERAGE(G36:G45)</f>
        <v>3.7600000000000002</v>
      </c>
      <c r="H46" s="23"/>
      <c r="K46" s="23"/>
      <c r="L46" s="23"/>
      <c r="P46" t="s">
        <v>94</v>
      </c>
      <c r="Q46">
        <f>SUM(K44-J44)</f>
        <v>0.48</v>
      </c>
      <c r="R46">
        <f>SUM(L44-J44)</f>
        <v>1.1499999999999999</v>
      </c>
      <c r="S46">
        <f>SUM(M44-J44)</f>
        <v>1.7999999999999998</v>
      </c>
      <c r="T46">
        <f>SUM(N44-J44)</f>
        <v>2.7600000000000002</v>
      </c>
    </row>
    <row r="47" spans="2:21" x14ac:dyDescent="0.25">
      <c r="B47" s="4" t="s">
        <v>50</v>
      </c>
      <c r="C47" s="4">
        <v>1</v>
      </c>
      <c r="D47" s="4"/>
      <c r="E47" s="2"/>
      <c r="F47" s="106">
        <v>3</v>
      </c>
      <c r="G47" s="2">
        <v>3.5</v>
      </c>
      <c r="H47" s="23"/>
      <c r="K47" s="23"/>
      <c r="L47" s="23"/>
      <c r="P47" t="s">
        <v>102</v>
      </c>
      <c r="Q47">
        <f>SUM(K45-J45)</f>
        <v>0.60000000000000009</v>
      </c>
      <c r="R47">
        <f>SUM(L45-J45)</f>
        <v>1.4500000000000002</v>
      </c>
      <c r="S47">
        <f>SUM(M45-J45)</f>
        <v>1.6100000000000003</v>
      </c>
      <c r="T47">
        <f>SUM(N45-J45)</f>
        <v>2.4200000000000004</v>
      </c>
    </row>
    <row r="48" spans="2:21" x14ac:dyDescent="0.25">
      <c r="B48" s="4"/>
      <c r="C48" s="4">
        <v>1</v>
      </c>
      <c r="D48" s="4"/>
      <c r="E48" s="2"/>
      <c r="F48" s="106">
        <v>3.6</v>
      </c>
      <c r="G48" s="2">
        <v>3.2</v>
      </c>
      <c r="H48" s="23"/>
      <c r="I48" s="196" t="s">
        <v>103</v>
      </c>
      <c r="J48" s="196"/>
      <c r="K48" s="114"/>
      <c r="L48" s="114"/>
      <c r="M48" s="115"/>
      <c r="N48" s="115"/>
      <c r="P48" s="115" t="s">
        <v>21</v>
      </c>
      <c r="Q48" s="126">
        <f>AVERAGE(Q45:Q47)</f>
        <v>0.58333333333333337</v>
      </c>
      <c r="R48" s="126">
        <f t="shared" ref="R48:T48" si="7">AVERAGE(R45:R47)</f>
        <v>1.3166666666666667</v>
      </c>
      <c r="S48" s="126">
        <f t="shared" si="7"/>
        <v>1.6366666666666667</v>
      </c>
      <c r="T48" s="126">
        <f t="shared" si="7"/>
        <v>2.706666666666667</v>
      </c>
    </row>
    <row r="49" spans="2:26" x14ac:dyDescent="0.25">
      <c r="B49" s="4"/>
      <c r="C49" s="4">
        <v>1</v>
      </c>
      <c r="D49" s="4"/>
      <c r="E49" s="2"/>
      <c r="F49" s="106">
        <v>3.8</v>
      </c>
      <c r="G49" s="2">
        <v>4.5</v>
      </c>
      <c r="H49" s="23"/>
      <c r="I49" s="113"/>
      <c r="J49" s="119">
        <v>15</v>
      </c>
      <c r="K49" s="119">
        <v>30</v>
      </c>
      <c r="L49" s="119">
        <v>45</v>
      </c>
      <c r="M49" s="102">
        <v>60</v>
      </c>
      <c r="N49" s="115"/>
      <c r="P49" s="115" t="s">
        <v>92</v>
      </c>
      <c r="Q49" s="126">
        <f>_xlfn.STDEV.S(Q45:Q47)</f>
        <v>9.609023536933041E-2</v>
      </c>
      <c r="R49" s="126">
        <f t="shared" ref="R49:T49" si="8">_xlfn.STDEV.S(R45:R47)</f>
        <v>0.1527525231651948</v>
      </c>
      <c r="S49" s="126">
        <f t="shared" si="8"/>
        <v>0.15176736583776268</v>
      </c>
      <c r="T49" s="126">
        <f t="shared" si="8"/>
        <v>0.26407069760451124</v>
      </c>
    </row>
    <row r="50" spans="2:26" x14ac:dyDescent="0.25">
      <c r="B50" s="4"/>
      <c r="C50" s="4">
        <v>1</v>
      </c>
      <c r="D50" s="4"/>
      <c r="E50" s="2"/>
      <c r="F50" s="106">
        <v>2.5</v>
      </c>
      <c r="G50" s="2">
        <v>7.5</v>
      </c>
      <c r="H50" s="23"/>
      <c r="I50" s="22" t="s">
        <v>38</v>
      </c>
      <c r="J50" s="121">
        <f>((LN(K40/J40)*100)/J49)</f>
        <v>5.0720388602250663</v>
      </c>
      <c r="K50" s="121">
        <f>((LN(L40/J40)*100)/K49)</f>
        <v>3.6172975611198965</v>
      </c>
      <c r="L50" s="121">
        <f>((LN(M40/J40)*100)/L49)</f>
        <v>3.0806541358219799</v>
      </c>
      <c r="M50" s="121">
        <f>((LN(N40/J40)*100)/M49)</f>
        <v>2.9862657820467584</v>
      </c>
    </row>
    <row r="51" spans="2:26" x14ac:dyDescent="0.25">
      <c r="B51" s="4"/>
      <c r="C51" s="4">
        <v>1</v>
      </c>
      <c r="D51" s="4"/>
      <c r="E51" s="2"/>
      <c r="F51" s="106">
        <v>3</v>
      </c>
      <c r="G51" s="2">
        <v>6</v>
      </c>
      <c r="H51" s="23"/>
      <c r="I51" s="22" t="s">
        <v>39</v>
      </c>
      <c r="J51" s="121">
        <f>((LN(K41/J41)*100)/J49)</f>
        <v>5.3765057724463237</v>
      </c>
      <c r="K51" s="121">
        <f>((LN(L41/J41)*100)/K49)</f>
        <v>3.7061917180604342</v>
      </c>
      <c r="L51" s="121">
        <f>((LN(M41/J41)*100)/L49)</f>
        <v>3.1082597358187729</v>
      </c>
      <c r="M51" s="121">
        <f>((LN(N41/J41)*100)/M49)</f>
        <v>3.0807580215076671</v>
      </c>
      <c r="P51" s="127" t="s">
        <v>89</v>
      </c>
      <c r="Q51" s="99">
        <v>1.2233333333333334</v>
      </c>
      <c r="R51" s="99">
        <v>2.0433333333333334</v>
      </c>
      <c r="S51" s="99">
        <v>3.19</v>
      </c>
      <c r="T51" s="99">
        <v>5.2833333333333332</v>
      </c>
      <c r="V51" t="s">
        <v>92</v>
      </c>
      <c r="W51" s="99">
        <v>7.6376261582597541E-2</v>
      </c>
      <c r="X51" s="99">
        <v>8.5049005481154016E-2</v>
      </c>
      <c r="Y51" s="99">
        <v>0.28687976575562052</v>
      </c>
      <c r="Z51" s="99">
        <v>0.25658007197234417</v>
      </c>
    </row>
    <row r="52" spans="2:26" x14ac:dyDescent="0.25">
      <c r="B52" s="4"/>
      <c r="C52" s="4">
        <v>1</v>
      </c>
      <c r="D52" s="4"/>
      <c r="E52" s="2"/>
      <c r="F52" s="106">
        <v>3.4</v>
      </c>
      <c r="G52" s="2">
        <v>5.5</v>
      </c>
      <c r="H52" s="23"/>
      <c r="I52" s="22" t="s">
        <v>40</v>
      </c>
      <c r="J52" s="121">
        <f>((LN(K42/J42)*100)/J49)</f>
        <v>5.5236787837743213</v>
      </c>
      <c r="K52" s="121">
        <f>((LN(L42/J42)*100)/K49)</f>
        <v>3.8034433485068737</v>
      </c>
      <c r="L52" s="121">
        <f>((LN(M42/J42)*100)/L49)</f>
        <v>3.3522488752091992</v>
      </c>
      <c r="M52" s="121">
        <f>((LN(N42/J42)*100)/M49)</f>
        <v>3.1196702948359856</v>
      </c>
      <c r="P52" s="127" t="s">
        <v>90</v>
      </c>
      <c r="Q52" s="99">
        <v>0.58333333333333337</v>
      </c>
      <c r="R52" s="99">
        <v>1.3166666666666667</v>
      </c>
      <c r="S52" s="197">
        <v>1.6366666666666667</v>
      </c>
      <c r="T52" s="99">
        <v>2.706666666666667</v>
      </c>
      <c r="V52" t="s">
        <v>92</v>
      </c>
      <c r="W52" s="99">
        <v>9.609023536933041E-2</v>
      </c>
      <c r="X52" s="99">
        <v>0.1527525231651948</v>
      </c>
      <c r="Y52" s="99">
        <v>0.15176736583776268</v>
      </c>
      <c r="Z52" s="99">
        <v>0.26407069760451124</v>
      </c>
    </row>
    <row r="53" spans="2:26" x14ac:dyDescent="0.25">
      <c r="B53" s="4"/>
      <c r="C53" s="4">
        <v>1</v>
      </c>
      <c r="D53" s="4"/>
      <c r="E53" s="2"/>
      <c r="F53" s="106">
        <v>3.1</v>
      </c>
      <c r="G53" s="2">
        <v>6.3</v>
      </c>
      <c r="H53" s="23"/>
      <c r="I53" s="120" t="s">
        <v>21</v>
      </c>
      <c r="J53" s="117">
        <f>AVERAGE(J50:J52)</f>
        <v>5.3240744721485704</v>
      </c>
      <c r="K53" s="117">
        <f t="shared" ref="K53:M53" si="9">AVERAGE(K50:K52)</f>
        <v>3.7089775425624012</v>
      </c>
      <c r="L53" s="117">
        <f t="shared" si="9"/>
        <v>3.1803875822833176</v>
      </c>
      <c r="M53" s="117">
        <f t="shared" si="9"/>
        <v>3.062231366130137</v>
      </c>
    </row>
    <row r="54" spans="2:26" x14ac:dyDescent="0.25">
      <c r="B54" s="4"/>
      <c r="C54" s="4">
        <v>1</v>
      </c>
      <c r="D54" s="4"/>
      <c r="E54" s="2"/>
      <c r="F54" s="106">
        <v>3</v>
      </c>
      <c r="G54" s="2">
        <v>5.6</v>
      </c>
      <c r="H54" s="23"/>
      <c r="I54" s="120" t="s">
        <v>92</v>
      </c>
      <c r="J54" s="117">
        <f>_xlfn.STDEV.S(J50:J52)</f>
        <v>0.23033982737268668</v>
      </c>
      <c r="K54" s="117">
        <f t="shared" ref="K54:M54" si="10">_xlfn.STDEV.S(K50:K52)</f>
        <v>9.3104157555375849E-2</v>
      </c>
      <c r="L54" s="117">
        <f t="shared" si="10"/>
        <v>0.14947489853621768</v>
      </c>
      <c r="M54" s="117">
        <f t="shared" si="10"/>
        <v>6.8604801054598874E-2</v>
      </c>
    </row>
    <row r="55" spans="2:26" x14ac:dyDescent="0.25">
      <c r="B55" s="4"/>
      <c r="C55" s="4">
        <v>1</v>
      </c>
      <c r="D55" s="4"/>
      <c r="E55" s="2"/>
      <c r="F55" s="106">
        <v>3</v>
      </c>
      <c r="G55" s="2">
        <v>5.5</v>
      </c>
      <c r="H55" s="23"/>
      <c r="I55" s="59" t="s">
        <v>93</v>
      </c>
      <c r="J55" s="121">
        <f>((LN(K43/J43)*100)/J49)</f>
        <v>3.4188241761910918</v>
      </c>
      <c r="K55" s="121">
        <f>((LN(L43/J43)*100)/K49)</f>
        <v>2.8480510938535586</v>
      </c>
      <c r="L55" s="121">
        <f>((LN(M43/J43)*100)/L49)</f>
        <v>2.0362016263870113</v>
      </c>
      <c r="M55" s="121">
        <f>((LN(N43/J43)*100)/M49)</f>
        <v>2.2853012055164044</v>
      </c>
    </row>
    <row r="56" spans="2:26" x14ac:dyDescent="0.25">
      <c r="B56" s="4"/>
      <c r="C56" s="4">
        <v>1</v>
      </c>
      <c r="D56" s="4"/>
      <c r="E56" s="2"/>
      <c r="F56" s="106">
        <v>3</v>
      </c>
      <c r="G56" s="2">
        <v>5.0999999999999996</v>
      </c>
      <c r="H56" s="23"/>
      <c r="I56" s="59" t="s">
        <v>94</v>
      </c>
      <c r="J56" s="121">
        <f>((LN(K44/J44)*100)/J49)</f>
        <v>2.6136139185068243</v>
      </c>
      <c r="K56" s="121">
        <f>((LN(L44/J44)*100)/K49)</f>
        <v>2.5515594737985712</v>
      </c>
      <c r="L56" s="121">
        <f>((LN(M44/J44)*100)/L49)</f>
        <v>2.2880431492914624</v>
      </c>
      <c r="M56" s="121">
        <f>((LN(N44/J44)*100)/M49)</f>
        <v>2.2073649290030053</v>
      </c>
    </row>
    <row r="57" spans="2:26" x14ac:dyDescent="0.25">
      <c r="B57" s="5" t="s">
        <v>21</v>
      </c>
      <c r="C57" s="5">
        <f>AVERAGE(C47:C56)</f>
        <v>1</v>
      </c>
      <c r="D57" s="5"/>
      <c r="E57" s="107"/>
      <c r="F57" s="108">
        <f>AVERAGE(F47:F56)</f>
        <v>3.1399999999999997</v>
      </c>
      <c r="G57" s="108">
        <f>AVERAGE(G47:G56)</f>
        <v>5.2700000000000005</v>
      </c>
      <c r="H57" s="23"/>
      <c r="I57" s="59" t="s">
        <v>102</v>
      </c>
      <c r="J57" s="121">
        <f>((LN(K45/J45)*100)/J49)</f>
        <v>3.1333575283049044</v>
      </c>
      <c r="K57" s="121">
        <f>((LN(L45/J45)*100)/K49)</f>
        <v>2.9869600818554525</v>
      </c>
      <c r="L57" s="121">
        <f>((LN(M45/J45)*100)/L49)</f>
        <v>2.1318893807435604</v>
      </c>
      <c r="M57" s="121">
        <f>((LN(N45/J45)*100)/M49)</f>
        <v>2.0494009184575233</v>
      </c>
    </row>
    <row r="58" spans="2:26" x14ac:dyDescent="0.25">
      <c r="B58" s="4" t="s">
        <v>51</v>
      </c>
      <c r="C58" s="4">
        <v>1</v>
      </c>
      <c r="D58" s="4"/>
      <c r="E58" s="2">
        <v>3</v>
      </c>
      <c r="F58" s="106">
        <v>2.6</v>
      </c>
      <c r="G58" s="2">
        <v>2.5</v>
      </c>
      <c r="H58" s="23"/>
      <c r="I58" s="120" t="s">
        <v>21</v>
      </c>
      <c r="J58" s="117">
        <f>AVERAGE(J55:J57)</f>
        <v>3.0552652076676066</v>
      </c>
      <c r="K58" s="117">
        <f t="shared" ref="K58:M58" si="11">AVERAGE(K55:K57)</f>
        <v>2.795523549835861</v>
      </c>
      <c r="L58" s="117">
        <f t="shared" si="11"/>
        <v>2.1520447188073448</v>
      </c>
      <c r="M58" s="117">
        <f t="shared" si="11"/>
        <v>2.1806890176589775</v>
      </c>
    </row>
    <row r="59" spans="2:26" x14ac:dyDescent="0.25">
      <c r="B59" s="4"/>
      <c r="C59" s="4">
        <v>1</v>
      </c>
      <c r="D59" s="4"/>
      <c r="E59" s="2">
        <v>3</v>
      </c>
      <c r="F59" s="106">
        <v>2.6</v>
      </c>
      <c r="G59" s="2">
        <v>4</v>
      </c>
      <c r="H59" s="23"/>
      <c r="I59" s="120" t="s">
        <v>92</v>
      </c>
      <c r="J59" s="117">
        <f>_xlfn.STDEV.S(J55:J57)</f>
        <v>0.40824587894659836</v>
      </c>
      <c r="K59" s="117">
        <f t="shared" ref="K59:M59" si="12">_xlfn.STDEV.S(K55:K57)</f>
        <v>0.22240229210705964</v>
      </c>
      <c r="L59" s="117">
        <f t="shared" si="12"/>
        <v>0.12712480640715784</v>
      </c>
      <c r="M59" s="117">
        <f t="shared" si="12"/>
        <v>0.12019126234107638</v>
      </c>
    </row>
    <row r="60" spans="2:26" x14ac:dyDescent="0.25">
      <c r="B60" s="4"/>
      <c r="C60" s="4">
        <v>1</v>
      </c>
      <c r="D60" s="4"/>
      <c r="E60" s="2">
        <v>3</v>
      </c>
      <c r="F60" s="106">
        <v>2.8</v>
      </c>
      <c r="G60" s="2">
        <v>3.7</v>
      </c>
      <c r="H60" s="23"/>
      <c r="I60" s="23"/>
      <c r="J60" s="23"/>
      <c r="K60" s="23"/>
      <c r="L60" s="23"/>
    </row>
    <row r="61" spans="2:26" x14ac:dyDescent="0.25">
      <c r="B61" s="4"/>
      <c r="C61" s="4">
        <v>1</v>
      </c>
      <c r="D61" s="4"/>
      <c r="E61" s="2">
        <v>2.5</v>
      </c>
      <c r="F61" s="106">
        <v>3</v>
      </c>
      <c r="G61" s="2">
        <v>4.0999999999999996</v>
      </c>
      <c r="H61" s="23"/>
      <c r="I61" s="23"/>
      <c r="J61" s="23"/>
      <c r="K61" s="23"/>
      <c r="L61" s="23"/>
    </row>
    <row r="62" spans="2:26" x14ac:dyDescent="0.25">
      <c r="B62" s="4"/>
      <c r="C62" s="4">
        <v>1</v>
      </c>
      <c r="D62" s="4"/>
      <c r="E62" s="2">
        <v>2</v>
      </c>
      <c r="F62" s="106">
        <v>3</v>
      </c>
      <c r="G62" s="2">
        <v>4.2</v>
      </c>
      <c r="H62" s="23"/>
      <c r="I62" s="123" t="s">
        <v>89</v>
      </c>
      <c r="J62" s="121">
        <v>5.3240744721485704</v>
      </c>
      <c r="K62" s="121">
        <v>3.7089775425624012</v>
      </c>
      <c r="L62" s="121">
        <v>3.1803875822833176</v>
      </c>
      <c r="M62" s="99">
        <v>3.062231366130137</v>
      </c>
      <c r="O62" s="23" t="s">
        <v>92</v>
      </c>
      <c r="P62" s="121">
        <v>0.23033982737268668</v>
      </c>
      <c r="Q62" s="121">
        <v>9.3104157555375849E-2</v>
      </c>
      <c r="R62" s="121">
        <v>0.14947489853621768</v>
      </c>
      <c r="S62" s="99">
        <v>6.8604801054598874E-2</v>
      </c>
    </row>
    <row r="63" spans="2:26" x14ac:dyDescent="0.25">
      <c r="B63" s="4"/>
      <c r="C63" s="4">
        <v>1</v>
      </c>
      <c r="D63" s="4"/>
      <c r="E63" s="2">
        <v>2.5</v>
      </c>
      <c r="F63" s="106">
        <v>2.5</v>
      </c>
      <c r="G63" s="2">
        <v>2.5</v>
      </c>
      <c r="H63" s="23"/>
      <c r="I63" s="124" t="s">
        <v>90</v>
      </c>
      <c r="J63" s="125">
        <v>3.0552652076676066</v>
      </c>
      <c r="K63" s="125">
        <v>2.795523549835861</v>
      </c>
      <c r="L63" s="125">
        <v>2.1062110864235764</v>
      </c>
      <c r="M63" s="125">
        <v>2.1806890176589775</v>
      </c>
      <c r="O63" t="s">
        <v>92</v>
      </c>
      <c r="P63" s="99">
        <v>0.40824587894659836</v>
      </c>
      <c r="Q63" s="99">
        <v>0.22240229210705964</v>
      </c>
      <c r="R63" s="99">
        <v>0.19593726320714513</v>
      </c>
      <c r="S63" s="99">
        <v>0.12019126234107638</v>
      </c>
    </row>
    <row r="64" spans="2:26" x14ac:dyDescent="0.25">
      <c r="B64" s="4"/>
      <c r="C64" s="4">
        <v>1</v>
      </c>
      <c r="D64" s="4"/>
      <c r="E64" s="2">
        <v>2</v>
      </c>
      <c r="F64" s="106">
        <v>2.5</v>
      </c>
      <c r="G64" s="2">
        <v>4.3</v>
      </c>
      <c r="H64" s="23"/>
    </row>
    <row r="65" spans="2:13" x14ac:dyDescent="0.25">
      <c r="B65" s="4"/>
      <c r="C65" s="4">
        <v>1</v>
      </c>
      <c r="D65" s="4"/>
      <c r="E65" s="2">
        <v>2</v>
      </c>
      <c r="F65" s="106">
        <v>2.2000000000000002</v>
      </c>
      <c r="G65" s="2">
        <v>2.6</v>
      </c>
      <c r="H65" s="23"/>
      <c r="I65" s="10"/>
      <c r="J65" s="117"/>
      <c r="K65" s="117"/>
      <c r="L65" s="117"/>
      <c r="M65" s="117"/>
    </row>
    <row r="66" spans="2:13" x14ac:dyDescent="0.25">
      <c r="B66" s="4"/>
      <c r="C66" s="4">
        <v>1</v>
      </c>
      <c r="D66" s="4"/>
      <c r="E66" s="2">
        <v>2</v>
      </c>
      <c r="F66" s="106">
        <v>2.8</v>
      </c>
      <c r="G66" s="2">
        <v>3.5</v>
      </c>
      <c r="H66" s="23"/>
      <c r="I66" s="23"/>
      <c r="J66" s="23"/>
      <c r="K66" s="23"/>
      <c r="L66" s="23"/>
    </row>
    <row r="67" spans="2:13" x14ac:dyDescent="0.25">
      <c r="B67" s="4"/>
      <c r="C67" s="4">
        <v>1</v>
      </c>
      <c r="D67" s="4"/>
      <c r="E67" s="2">
        <v>2.5</v>
      </c>
      <c r="F67" s="106">
        <v>2.1</v>
      </c>
      <c r="G67" s="2">
        <v>2.8</v>
      </c>
      <c r="H67" s="23"/>
      <c r="I67" s="23"/>
      <c r="J67" s="23"/>
      <c r="K67" s="23"/>
      <c r="L67" s="23"/>
    </row>
    <row r="68" spans="2:13" x14ac:dyDescent="0.25">
      <c r="B68" s="5" t="s">
        <v>21</v>
      </c>
      <c r="C68" s="5">
        <f>AVERAGE(C58:C67)</f>
        <v>1</v>
      </c>
      <c r="D68" s="5"/>
      <c r="E68" s="5">
        <f>AVERAGE(E58:E67)</f>
        <v>2.4500000000000002</v>
      </c>
      <c r="F68" s="110">
        <f t="shared" ref="F68:G68" si="13">AVERAGE(F58:F67)</f>
        <v>2.6100000000000003</v>
      </c>
      <c r="G68" s="110">
        <f t="shared" si="13"/>
        <v>3.4200000000000004</v>
      </c>
      <c r="H68" s="23"/>
      <c r="I68" s="23"/>
      <c r="J68" s="23"/>
      <c r="K68" s="23"/>
      <c r="L68" s="23"/>
    </row>
    <row r="69" spans="2:13" x14ac:dyDescent="0.25">
      <c r="B69" s="4" t="s">
        <v>52</v>
      </c>
      <c r="C69" s="4">
        <v>1</v>
      </c>
      <c r="D69" s="4"/>
      <c r="E69" s="2"/>
      <c r="F69" s="106">
        <v>3.7</v>
      </c>
      <c r="G69" s="2">
        <v>5.8</v>
      </c>
      <c r="H69" s="23"/>
      <c r="I69" s="23"/>
      <c r="J69" s="23"/>
      <c r="K69" s="23"/>
      <c r="L69" s="23"/>
    </row>
    <row r="70" spans="2:13" x14ac:dyDescent="0.25">
      <c r="B70" s="2"/>
      <c r="C70" s="4">
        <v>1</v>
      </c>
      <c r="D70" s="2"/>
      <c r="E70" s="2"/>
      <c r="F70" s="2">
        <v>3.6</v>
      </c>
      <c r="G70" s="2">
        <v>5.4</v>
      </c>
      <c r="H70" s="23"/>
      <c r="I70" s="23"/>
      <c r="J70" s="23"/>
      <c r="K70" s="23"/>
      <c r="L70" s="23"/>
    </row>
    <row r="71" spans="2:13" x14ac:dyDescent="0.25">
      <c r="B71" s="2"/>
      <c r="C71" s="4">
        <v>1</v>
      </c>
      <c r="D71" s="2"/>
      <c r="E71" s="2"/>
      <c r="F71" s="2">
        <v>2.5</v>
      </c>
      <c r="G71" s="2">
        <v>4.8</v>
      </c>
      <c r="H71" s="23"/>
      <c r="I71" s="23"/>
      <c r="J71" s="23"/>
      <c r="K71" s="23"/>
      <c r="L71" s="23"/>
    </row>
    <row r="72" spans="2:13" x14ac:dyDescent="0.25">
      <c r="B72" s="2"/>
      <c r="C72" s="4">
        <v>1</v>
      </c>
      <c r="D72" s="2"/>
      <c r="E72" s="2"/>
      <c r="F72" s="2">
        <v>3.7</v>
      </c>
      <c r="G72" s="2">
        <v>3</v>
      </c>
      <c r="H72" s="23"/>
      <c r="I72" s="23"/>
      <c r="J72" s="23"/>
      <c r="K72" s="23"/>
      <c r="L72" s="23"/>
    </row>
    <row r="73" spans="2:13" x14ac:dyDescent="0.25">
      <c r="B73" s="2"/>
      <c r="C73" s="4">
        <v>1</v>
      </c>
      <c r="D73" s="2"/>
      <c r="E73" s="2"/>
      <c r="F73" s="2">
        <v>3.2</v>
      </c>
      <c r="G73" s="2">
        <v>4.3</v>
      </c>
      <c r="H73" s="23"/>
      <c r="I73" s="23"/>
      <c r="J73" s="23"/>
      <c r="K73" s="23"/>
      <c r="L73" s="23"/>
    </row>
    <row r="74" spans="2:13" x14ac:dyDescent="0.25">
      <c r="B74" s="2"/>
      <c r="C74" s="4">
        <v>1</v>
      </c>
      <c r="D74" s="2"/>
      <c r="E74" s="2"/>
      <c r="F74" s="2">
        <v>3.2</v>
      </c>
      <c r="G74" s="2">
        <v>5.5</v>
      </c>
      <c r="H74" s="23"/>
      <c r="I74" s="23"/>
      <c r="J74" s="23"/>
      <c r="K74" s="23"/>
      <c r="L74" s="23"/>
    </row>
    <row r="75" spans="2:13" x14ac:dyDescent="0.25">
      <c r="B75" s="2"/>
      <c r="C75" s="4">
        <v>1</v>
      </c>
      <c r="D75" s="2"/>
      <c r="E75" s="2"/>
      <c r="F75" s="2">
        <v>3.2</v>
      </c>
      <c r="G75" s="2">
        <v>3.5</v>
      </c>
      <c r="H75" s="23"/>
      <c r="I75" s="23"/>
      <c r="J75" s="23"/>
      <c r="K75" s="23"/>
      <c r="L75" s="23"/>
    </row>
    <row r="76" spans="2:13" x14ac:dyDescent="0.25">
      <c r="B76" s="2"/>
      <c r="C76" s="4">
        <v>1</v>
      </c>
      <c r="D76" s="2"/>
      <c r="E76" s="2"/>
      <c r="F76" s="2">
        <v>4</v>
      </c>
      <c r="G76" s="2">
        <v>5.2</v>
      </c>
      <c r="H76" s="23"/>
      <c r="I76" s="23"/>
      <c r="J76" s="23"/>
      <c r="K76" s="23"/>
      <c r="L76" s="23"/>
    </row>
    <row r="77" spans="2:13" x14ac:dyDescent="0.25">
      <c r="B77" s="2"/>
      <c r="C77" s="4">
        <v>1</v>
      </c>
      <c r="D77" s="2"/>
      <c r="E77" s="2"/>
      <c r="F77" s="2">
        <v>3</v>
      </c>
      <c r="G77" s="2">
        <v>3.3</v>
      </c>
      <c r="H77" s="23"/>
      <c r="I77" s="23"/>
      <c r="J77" s="23"/>
      <c r="K77" s="23"/>
      <c r="L77" s="23"/>
    </row>
    <row r="78" spans="2:13" x14ac:dyDescent="0.25">
      <c r="B78" s="2"/>
      <c r="C78" s="4">
        <v>1</v>
      </c>
      <c r="D78" s="2"/>
      <c r="E78" s="2"/>
      <c r="F78" s="2">
        <v>2.5</v>
      </c>
      <c r="G78" s="2">
        <v>4.5</v>
      </c>
      <c r="H78" s="23"/>
      <c r="I78" s="23"/>
      <c r="J78" s="23"/>
      <c r="K78" s="23"/>
      <c r="L78" s="23"/>
    </row>
    <row r="79" spans="2:13" x14ac:dyDescent="0.25">
      <c r="B79" s="5" t="s">
        <v>21</v>
      </c>
      <c r="C79" s="5">
        <f>AVERAGE(C69:C78)</f>
        <v>1</v>
      </c>
      <c r="D79" s="5"/>
      <c r="E79" s="5"/>
      <c r="F79" s="111">
        <f>AVERAGE(F69:F78)</f>
        <v>3.2599999999999993</v>
      </c>
      <c r="G79" s="111">
        <f>AVERAGE(G69:G78)</f>
        <v>4.5299999999999994</v>
      </c>
      <c r="H79" s="112"/>
      <c r="I79" s="112"/>
      <c r="J79" s="112"/>
      <c r="K79" s="112"/>
      <c r="L79" s="112"/>
    </row>
    <row r="82" spans="2:7" x14ac:dyDescent="0.25">
      <c r="C82" s="56" t="s">
        <v>28</v>
      </c>
      <c r="D82" s="56" t="s">
        <v>97</v>
      </c>
      <c r="E82" s="56" t="s">
        <v>98</v>
      </c>
      <c r="F82" s="56" t="s">
        <v>101</v>
      </c>
      <c r="G82" s="5" t="s">
        <v>100</v>
      </c>
    </row>
    <row r="83" spans="2:7" x14ac:dyDescent="0.25">
      <c r="B83" s="4" t="s">
        <v>48</v>
      </c>
      <c r="C83" s="4">
        <v>1</v>
      </c>
      <c r="D83" s="4"/>
      <c r="E83" s="2">
        <v>2</v>
      </c>
      <c r="F83" s="106">
        <v>2.8</v>
      </c>
      <c r="G83" s="2">
        <v>3</v>
      </c>
    </row>
    <row r="84" spans="2:7" x14ac:dyDescent="0.25">
      <c r="B84" s="4"/>
      <c r="C84" s="4">
        <v>1</v>
      </c>
      <c r="D84" s="4"/>
      <c r="E84" s="2">
        <v>2.5</v>
      </c>
      <c r="F84" s="106">
        <v>2.5</v>
      </c>
      <c r="G84" s="2">
        <v>5.4</v>
      </c>
    </row>
    <row r="85" spans="2:7" x14ac:dyDescent="0.25">
      <c r="B85" s="4"/>
      <c r="C85" s="4">
        <v>1</v>
      </c>
      <c r="D85" s="4"/>
      <c r="E85" s="2">
        <v>2</v>
      </c>
      <c r="F85" s="106">
        <v>2.5</v>
      </c>
      <c r="G85" s="2">
        <v>5.8</v>
      </c>
    </row>
    <row r="86" spans="2:7" x14ac:dyDescent="0.25">
      <c r="B86" s="4"/>
      <c r="C86" s="4">
        <v>1</v>
      </c>
      <c r="D86" s="4"/>
      <c r="E86" s="2">
        <v>2</v>
      </c>
      <c r="F86" s="106">
        <v>2.2000000000000002</v>
      </c>
      <c r="G86" s="2">
        <v>4</v>
      </c>
    </row>
    <row r="87" spans="2:7" x14ac:dyDescent="0.25">
      <c r="B87" s="4"/>
      <c r="C87" s="4">
        <v>1</v>
      </c>
      <c r="D87" s="4"/>
      <c r="E87" s="2">
        <v>2.5</v>
      </c>
      <c r="F87" s="106">
        <v>2.5</v>
      </c>
      <c r="G87" s="2">
        <v>3.5</v>
      </c>
    </row>
    <row r="88" spans="2:7" x14ac:dyDescent="0.25">
      <c r="B88" s="4"/>
      <c r="C88" s="4">
        <v>1</v>
      </c>
      <c r="D88" s="4"/>
      <c r="E88" s="2">
        <v>3</v>
      </c>
      <c r="F88" s="106">
        <v>2</v>
      </c>
      <c r="G88" s="2">
        <v>3</v>
      </c>
    </row>
    <row r="89" spans="2:7" x14ac:dyDescent="0.25">
      <c r="B89" s="4"/>
      <c r="C89" s="4">
        <v>1</v>
      </c>
      <c r="D89" s="4"/>
      <c r="E89" s="2">
        <v>2</v>
      </c>
      <c r="F89" s="106">
        <v>2</v>
      </c>
      <c r="G89" s="2">
        <v>3</v>
      </c>
    </row>
    <row r="90" spans="2:7" x14ac:dyDescent="0.25">
      <c r="B90" s="4"/>
      <c r="C90" s="4">
        <v>1</v>
      </c>
      <c r="D90" s="4"/>
      <c r="E90" s="2">
        <v>2.5</v>
      </c>
      <c r="F90" s="106">
        <v>2</v>
      </c>
      <c r="G90" s="2">
        <v>5.7</v>
      </c>
    </row>
    <row r="91" spans="2:7" x14ac:dyDescent="0.25">
      <c r="B91" s="4"/>
      <c r="C91" s="4">
        <v>1</v>
      </c>
      <c r="D91" s="4"/>
      <c r="E91" s="2">
        <v>2.5</v>
      </c>
      <c r="F91" s="106">
        <v>2.5</v>
      </c>
      <c r="G91" s="2">
        <v>2.5</v>
      </c>
    </row>
    <row r="92" spans="2:7" x14ac:dyDescent="0.25">
      <c r="B92" s="4"/>
      <c r="C92" s="4">
        <v>1</v>
      </c>
      <c r="D92" s="4"/>
      <c r="E92" s="2">
        <v>2.5</v>
      </c>
      <c r="F92" s="106">
        <v>2.5</v>
      </c>
      <c r="G92" s="2">
        <v>3.5</v>
      </c>
    </row>
    <row r="93" spans="2:7" x14ac:dyDescent="0.25">
      <c r="B93" s="5" t="s">
        <v>21</v>
      </c>
      <c r="C93" s="5">
        <f>AVERAGE(C83:C92)</f>
        <v>1</v>
      </c>
      <c r="D93" s="5"/>
      <c r="E93" s="107">
        <f>AVERAGE(E83:E92)</f>
        <v>2.35</v>
      </c>
      <c r="F93" s="108">
        <f>AVERAGE(F83:F92)</f>
        <v>2.35</v>
      </c>
      <c r="G93" s="108">
        <f>AVERAGE(G83:G92)</f>
        <v>3.94</v>
      </c>
    </row>
    <row r="94" spans="2:7" x14ac:dyDescent="0.25">
      <c r="B94" s="4" t="s">
        <v>49</v>
      </c>
      <c r="C94" s="4">
        <v>1</v>
      </c>
      <c r="D94" s="4"/>
      <c r="E94" s="2">
        <v>2.5</v>
      </c>
      <c r="F94" s="106">
        <v>2.4</v>
      </c>
      <c r="G94" s="2">
        <v>4.2</v>
      </c>
    </row>
    <row r="95" spans="2:7" x14ac:dyDescent="0.25">
      <c r="B95" s="4"/>
      <c r="C95" s="4">
        <v>1</v>
      </c>
      <c r="D95" s="4"/>
      <c r="E95" s="2">
        <v>2</v>
      </c>
      <c r="F95" s="106">
        <v>2.8</v>
      </c>
      <c r="G95" s="2">
        <v>3</v>
      </c>
    </row>
    <row r="96" spans="2:7" x14ac:dyDescent="0.25">
      <c r="B96" s="4"/>
      <c r="C96" s="4">
        <v>1</v>
      </c>
      <c r="D96" s="4"/>
      <c r="E96" s="2">
        <v>2</v>
      </c>
      <c r="F96" s="106">
        <v>2.8</v>
      </c>
      <c r="G96" s="2">
        <v>4.3</v>
      </c>
    </row>
    <row r="97" spans="2:7" x14ac:dyDescent="0.25">
      <c r="B97" s="4"/>
      <c r="C97" s="4">
        <v>1</v>
      </c>
      <c r="D97" s="4"/>
      <c r="E97" s="2">
        <v>2.5</v>
      </c>
      <c r="F97" s="106">
        <v>3.2</v>
      </c>
      <c r="G97" s="2">
        <v>4.5</v>
      </c>
    </row>
    <row r="98" spans="2:7" x14ac:dyDescent="0.25">
      <c r="B98" s="4"/>
      <c r="C98" s="4">
        <v>1</v>
      </c>
      <c r="D98" s="4"/>
      <c r="E98" s="2">
        <v>2</v>
      </c>
      <c r="F98" s="106">
        <v>2.5</v>
      </c>
      <c r="G98" s="2">
        <v>3.1</v>
      </c>
    </row>
    <row r="99" spans="2:7" x14ac:dyDescent="0.25">
      <c r="B99" s="4"/>
      <c r="C99" s="4">
        <v>1</v>
      </c>
      <c r="D99" s="4"/>
      <c r="E99" s="2">
        <v>2.5</v>
      </c>
      <c r="F99" s="106">
        <v>2.5</v>
      </c>
      <c r="G99" s="2">
        <v>3.7</v>
      </c>
    </row>
    <row r="100" spans="2:7" x14ac:dyDescent="0.25">
      <c r="B100" s="4"/>
      <c r="C100" s="4">
        <v>1</v>
      </c>
      <c r="D100" s="4"/>
      <c r="E100" s="2">
        <v>2</v>
      </c>
      <c r="F100" s="106">
        <v>3.2</v>
      </c>
      <c r="G100" s="2">
        <v>3.5</v>
      </c>
    </row>
    <row r="101" spans="2:7" x14ac:dyDescent="0.25">
      <c r="B101" s="4"/>
      <c r="C101" s="4">
        <v>1</v>
      </c>
      <c r="D101" s="4"/>
      <c r="E101" s="2">
        <v>2</v>
      </c>
      <c r="F101" s="106">
        <v>3.2</v>
      </c>
      <c r="G101" s="2">
        <v>4.8</v>
      </c>
    </row>
    <row r="102" spans="2:7" x14ac:dyDescent="0.25">
      <c r="B102" s="4"/>
      <c r="C102" s="4">
        <v>1</v>
      </c>
      <c r="D102" s="4"/>
      <c r="E102" s="2">
        <v>2</v>
      </c>
      <c r="F102" s="106">
        <v>3.2</v>
      </c>
      <c r="G102" s="2">
        <v>3</v>
      </c>
    </row>
    <row r="103" spans="2:7" x14ac:dyDescent="0.25">
      <c r="B103" s="4"/>
      <c r="C103" s="4">
        <v>1</v>
      </c>
      <c r="D103" s="4"/>
      <c r="E103" s="2">
        <v>2</v>
      </c>
      <c r="F103" s="106">
        <v>2.2000000000000002</v>
      </c>
      <c r="G103" s="2">
        <v>3.5</v>
      </c>
    </row>
    <row r="104" spans="2:7" x14ac:dyDescent="0.25">
      <c r="B104" s="5" t="s">
        <v>21</v>
      </c>
      <c r="C104" s="5">
        <f>AVERAGE(C94:C103)</f>
        <v>1</v>
      </c>
      <c r="D104" s="5"/>
      <c r="E104" s="107">
        <f>AVERAGE(E94:E103)</f>
        <v>2.15</v>
      </c>
      <c r="F104" s="108">
        <f>AVERAGE(F94:F103)</f>
        <v>2.8</v>
      </c>
      <c r="G104" s="108">
        <f>AVERAGE(G94:G103)</f>
        <v>3.7600000000000002</v>
      </c>
    </row>
    <row r="105" spans="2:7" x14ac:dyDescent="0.25">
      <c r="B105" s="4" t="s">
        <v>51</v>
      </c>
      <c r="C105" s="4">
        <v>1</v>
      </c>
      <c r="D105" s="4"/>
      <c r="E105" s="2">
        <v>3</v>
      </c>
      <c r="F105" s="106">
        <v>2.6</v>
      </c>
      <c r="G105" s="2">
        <v>2.5</v>
      </c>
    </row>
    <row r="106" spans="2:7" x14ac:dyDescent="0.25">
      <c r="B106" s="4"/>
      <c r="C106" s="4">
        <v>1</v>
      </c>
      <c r="D106" s="4"/>
      <c r="E106" s="2">
        <v>3</v>
      </c>
      <c r="F106" s="106">
        <v>2.6</v>
      </c>
      <c r="G106" s="2">
        <v>4</v>
      </c>
    </row>
    <row r="107" spans="2:7" x14ac:dyDescent="0.25">
      <c r="B107" s="4"/>
      <c r="C107" s="4">
        <v>1</v>
      </c>
      <c r="D107" s="4"/>
      <c r="E107" s="2">
        <v>3</v>
      </c>
      <c r="F107" s="106">
        <v>2.8</v>
      </c>
      <c r="G107" s="2">
        <v>3.7</v>
      </c>
    </row>
    <row r="108" spans="2:7" x14ac:dyDescent="0.25">
      <c r="B108" s="4"/>
      <c r="C108" s="4">
        <v>1</v>
      </c>
      <c r="D108" s="4"/>
      <c r="E108" s="2">
        <v>2.5</v>
      </c>
      <c r="F108" s="106">
        <v>3</v>
      </c>
      <c r="G108" s="2">
        <v>4.0999999999999996</v>
      </c>
    </row>
    <row r="109" spans="2:7" x14ac:dyDescent="0.25">
      <c r="B109" s="4"/>
      <c r="C109" s="4">
        <v>1</v>
      </c>
      <c r="D109" s="4"/>
      <c r="E109" s="2">
        <v>2</v>
      </c>
      <c r="F109" s="106">
        <v>3</v>
      </c>
      <c r="G109" s="2">
        <v>4.2</v>
      </c>
    </row>
    <row r="110" spans="2:7" x14ac:dyDescent="0.25">
      <c r="B110" s="4"/>
      <c r="C110" s="4">
        <v>1</v>
      </c>
      <c r="D110" s="4"/>
      <c r="E110" s="2">
        <v>2.5</v>
      </c>
      <c r="F110" s="106">
        <v>2.5</v>
      </c>
      <c r="G110" s="2">
        <v>2.5</v>
      </c>
    </row>
    <row r="111" spans="2:7" x14ac:dyDescent="0.25">
      <c r="B111" s="4"/>
      <c r="C111" s="4">
        <v>1</v>
      </c>
      <c r="D111" s="4"/>
      <c r="E111" s="2">
        <v>2</v>
      </c>
      <c r="F111" s="106">
        <v>2.5</v>
      </c>
      <c r="G111" s="2">
        <v>4.3</v>
      </c>
    </row>
    <row r="112" spans="2:7" x14ac:dyDescent="0.25">
      <c r="B112" s="4"/>
      <c r="C112" s="4">
        <v>1</v>
      </c>
      <c r="D112" s="4"/>
      <c r="E112" s="2">
        <v>2</v>
      </c>
      <c r="F112" s="106">
        <v>2.2000000000000002</v>
      </c>
      <c r="G112" s="2">
        <v>2.6</v>
      </c>
    </row>
    <row r="113" spans="2:7" x14ac:dyDescent="0.25">
      <c r="B113" s="4"/>
      <c r="C113" s="4">
        <v>1</v>
      </c>
      <c r="D113" s="4"/>
      <c r="E113" s="2">
        <v>2</v>
      </c>
      <c r="F113" s="106">
        <v>2.8</v>
      </c>
      <c r="G113" s="2">
        <v>3.5</v>
      </c>
    </row>
    <row r="114" spans="2:7" x14ac:dyDescent="0.25">
      <c r="B114" s="4"/>
      <c r="C114" s="4">
        <v>1</v>
      </c>
      <c r="D114" s="4"/>
      <c r="E114" s="2">
        <v>2.5</v>
      </c>
      <c r="F114" s="106">
        <v>2.1</v>
      </c>
      <c r="G114" s="2">
        <v>2.8</v>
      </c>
    </row>
    <row r="115" spans="2:7" x14ac:dyDescent="0.25">
      <c r="B115" s="5" t="s">
        <v>21</v>
      </c>
      <c r="C115" s="5">
        <f>AVERAGE(C105:C114)</f>
        <v>1</v>
      </c>
      <c r="D115" s="5"/>
      <c r="E115" s="5">
        <f>AVERAGE(E105:E114)</f>
        <v>2.4500000000000002</v>
      </c>
      <c r="F115" s="110">
        <f t="shared" ref="F115:G115" si="14">AVERAGE(F105:F114)</f>
        <v>2.6100000000000003</v>
      </c>
      <c r="G115" s="110">
        <f t="shared" si="14"/>
        <v>3.4200000000000004</v>
      </c>
    </row>
  </sheetData>
  <mergeCells count="5">
    <mergeCell ref="C1:G1"/>
    <mergeCell ref="I1:N1"/>
    <mergeCell ref="P1:U1"/>
    <mergeCell ref="I48:J48"/>
    <mergeCell ref="P38:Q38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Kualitas air </vt:lpstr>
      <vt:lpstr>Data pertumbuhan rumput laut</vt:lpstr>
      <vt:lpstr>Eksplan</vt:lpstr>
      <vt:lpstr>Sheet1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Windows User</cp:lastModifiedBy>
  <dcterms:created xsi:type="dcterms:W3CDTF">2014-02-05T18:00:11Z</dcterms:created>
  <dcterms:modified xsi:type="dcterms:W3CDTF">2014-09-22T01:16:31Z</dcterms:modified>
</cp:coreProperties>
</file>