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NE\"/>
    </mc:Choice>
  </mc:AlternateContent>
  <bookViews>
    <workbookView xWindow="0" yWindow="0" windowWidth="19200" windowHeight="6135" tabRatio="940" activeTab="6"/>
  </bookViews>
  <sheets>
    <sheet name="Sheet1" sheetId="7" r:id="rId1"/>
    <sheet name="KOMPARASI INTERNAL" sheetId="1" r:id="rId2"/>
    <sheet name="KOMPARASI EKSTERNAL" sheetId="3" r:id="rId3"/>
    <sheet name="EVALUASI I E" sheetId="5" r:id="rId4"/>
    <sheet name="REKAP I E SCM" sheetId="9" r:id="rId5"/>
    <sheet name="Sheet2" sheetId="11" r:id="rId6"/>
    <sheet name="VOLUME SAMPAH KEMASAN" sheetId="10" r:id="rId7"/>
  </sheets>
  <definedNames>
    <definedName name="_xlnm.Print_Area" localSheetId="0">Sheet1!$A$1:$C$33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10" l="1"/>
  <c r="V21" i="10"/>
  <c r="V22" i="10"/>
  <c r="V23" i="10"/>
  <c r="V24" i="10"/>
  <c r="V25" i="10"/>
  <c r="V26" i="10"/>
  <c r="V27" i="10"/>
  <c r="V28" i="10"/>
  <c r="V29" i="10"/>
  <c r="V19" i="10"/>
  <c r="T29" i="10" l="1"/>
  <c r="T28" i="10"/>
  <c r="T27" i="10"/>
  <c r="T26" i="10"/>
  <c r="T25" i="10"/>
  <c r="T24" i="10"/>
  <c r="T23" i="10"/>
  <c r="T22" i="10"/>
  <c r="T21" i="10"/>
  <c r="T20" i="10"/>
  <c r="T19" i="10"/>
  <c r="S29" i="10"/>
  <c r="S28" i="10"/>
  <c r="S27" i="10"/>
  <c r="S26" i="10"/>
  <c r="S25" i="10"/>
  <c r="S24" i="10"/>
  <c r="S23" i="10"/>
  <c r="S22" i="10"/>
  <c r="S21" i="10"/>
  <c r="S20" i="10"/>
  <c r="S19" i="10"/>
  <c r="R25" i="10"/>
  <c r="R23" i="10"/>
  <c r="R22" i="10"/>
  <c r="R21" i="10"/>
  <c r="R20" i="10"/>
  <c r="R19" i="10"/>
  <c r="Q29" i="10"/>
  <c r="Q28" i="10"/>
  <c r="Q27" i="10"/>
  <c r="Q26" i="10"/>
  <c r="Q25" i="10"/>
  <c r="Q24" i="10"/>
  <c r="Q23" i="10"/>
  <c r="U23" i="10" s="1"/>
  <c r="Q22" i="10"/>
  <c r="Q21" i="10"/>
  <c r="Q20" i="10"/>
  <c r="Q19" i="10"/>
  <c r="P29" i="10"/>
  <c r="P28" i="10"/>
  <c r="P27" i="10"/>
  <c r="P26" i="10"/>
  <c r="P25" i="10"/>
  <c r="P24" i="10"/>
  <c r="P23" i="10"/>
  <c r="P22" i="10"/>
  <c r="P21" i="10"/>
  <c r="P20" i="10"/>
  <c r="P19" i="10"/>
  <c r="O29" i="10"/>
  <c r="O28" i="10"/>
  <c r="O27" i="10"/>
  <c r="O26" i="10"/>
  <c r="O25" i="10"/>
  <c r="O24" i="10"/>
  <c r="O23" i="10"/>
  <c r="O22" i="10"/>
  <c r="O21" i="10"/>
  <c r="O20" i="10"/>
  <c r="O19" i="10"/>
  <c r="U20" i="10"/>
  <c r="U21" i="10"/>
  <c r="U22" i="10"/>
  <c r="U25" i="10"/>
  <c r="U19" i="10"/>
  <c r="N29" i="10"/>
  <c r="N28" i="10"/>
  <c r="N27" i="10"/>
  <c r="N26" i="10"/>
  <c r="N25" i="10"/>
  <c r="N24" i="10"/>
  <c r="N23" i="10"/>
  <c r="N22" i="10"/>
  <c r="N21" i="10"/>
  <c r="N20" i="10"/>
  <c r="N19" i="10"/>
  <c r="BR15" i="10"/>
  <c r="BS15" i="10"/>
  <c r="BT15" i="10"/>
  <c r="BU15" i="10"/>
  <c r="BV15" i="10"/>
  <c r="P30" i="10"/>
  <c r="T30" i="10" l="1"/>
  <c r="S30" i="10"/>
  <c r="Q30" i="10"/>
  <c r="O30" i="10"/>
  <c r="N30" i="10"/>
  <c r="CL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BK15" i="10"/>
  <c r="R24" i="10" s="1"/>
  <c r="U24" i="10" s="1"/>
  <c r="BL15" i="10"/>
  <c r="BM15" i="10"/>
  <c r="R26" i="10" s="1"/>
  <c r="U26" i="10" s="1"/>
  <c r="BN15" i="10"/>
  <c r="R27" i="10" s="1"/>
  <c r="BO15" i="10"/>
  <c r="R28" i="10" s="1"/>
  <c r="U28" i="10" s="1"/>
  <c r="BP15" i="10"/>
  <c r="R29" i="10" s="1"/>
  <c r="U29" i="10" s="1"/>
  <c r="BQ15" i="10"/>
  <c r="BW15" i="10"/>
  <c r="BX15" i="10"/>
  <c r="BY15" i="10"/>
  <c r="BZ15" i="10"/>
  <c r="CA15" i="10"/>
  <c r="CB15" i="10"/>
  <c r="CC15" i="10"/>
  <c r="CD15" i="10"/>
  <c r="CE15" i="10"/>
  <c r="CF15" i="10"/>
  <c r="CG15" i="10"/>
  <c r="CH15" i="10"/>
  <c r="CI15" i="10"/>
  <c r="CJ15" i="10"/>
  <c r="CK15" i="10"/>
  <c r="C15" i="10"/>
  <c r="M19" i="10" s="1"/>
  <c r="D15" i="10"/>
  <c r="M20" i="10" s="1"/>
  <c r="E15" i="10"/>
  <c r="M21" i="10" s="1"/>
  <c r="F15" i="10"/>
  <c r="M22" i="10" s="1"/>
  <c r="G15" i="10"/>
  <c r="M23" i="10" s="1"/>
  <c r="H15" i="10"/>
  <c r="M24" i="10" s="1"/>
  <c r="I15" i="10"/>
  <c r="M25" i="10" s="1"/>
  <c r="J15" i="10"/>
  <c r="M26" i="10" s="1"/>
  <c r="K15" i="10"/>
  <c r="M27" i="10" s="1"/>
  <c r="L15" i="10"/>
  <c r="M28" i="10" s="1"/>
  <c r="M15" i="10"/>
  <c r="M29" i="10" s="1"/>
  <c r="N15" i="10"/>
  <c r="R30" i="10" l="1"/>
  <c r="U30" i="10" s="1"/>
  <c r="U27" i="10"/>
  <c r="M30" i="10"/>
  <c r="AA22" i="9"/>
  <c r="W22" i="9"/>
  <c r="V22" i="9"/>
  <c r="U22" i="9"/>
  <c r="T22" i="9"/>
  <c r="S22" i="9"/>
  <c r="R22" i="9"/>
  <c r="Q22" i="9"/>
  <c r="P22" i="9"/>
  <c r="O22" i="9"/>
  <c r="N22" i="9"/>
  <c r="M22" i="9"/>
  <c r="L22" i="9"/>
  <c r="K22" i="9"/>
  <c r="J22" i="9"/>
  <c r="I22" i="9"/>
  <c r="H22" i="9"/>
  <c r="G22" i="9"/>
  <c r="B22" i="9"/>
  <c r="A22" i="9"/>
  <c r="AA21" i="9"/>
  <c r="W21" i="9"/>
  <c r="V21" i="9"/>
  <c r="U21" i="9"/>
  <c r="T21" i="9"/>
  <c r="S21" i="9"/>
  <c r="R21" i="9"/>
  <c r="Q21" i="9"/>
  <c r="P21" i="9"/>
  <c r="O21" i="9"/>
  <c r="N21" i="9"/>
  <c r="M21" i="9"/>
  <c r="L21" i="9"/>
  <c r="K21" i="9"/>
  <c r="J21" i="9"/>
  <c r="I21" i="9"/>
  <c r="H21" i="9"/>
  <c r="G21" i="9"/>
  <c r="C21" i="9"/>
  <c r="B21" i="9"/>
  <c r="A21" i="9"/>
  <c r="W20" i="9"/>
  <c r="V20" i="9"/>
  <c r="U20" i="9"/>
  <c r="T20" i="9"/>
  <c r="S20" i="9"/>
  <c r="R20" i="9"/>
  <c r="Q20" i="9"/>
  <c r="P20" i="9"/>
  <c r="O20" i="9"/>
  <c r="N20" i="9"/>
  <c r="M20" i="9"/>
  <c r="L20" i="9"/>
  <c r="K20" i="9"/>
  <c r="J20" i="9"/>
  <c r="I20" i="9"/>
  <c r="H20" i="9"/>
  <c r="G20" i="9"/>
  <c r="C20" i="9"/>
  <c r="B20" i="9"/>
  <c r="A20" i="9"/>
  <c r="AA19" i="9"/>
  <c r="W19" i="9"/>
  <c r="V19" i="9"/>
  <c r="U19" i="9"/>
  <c r="T19" i="9"/>
  <c r="S19" i="9"/>
  <c r="R19" i="9"/>
  <c r="Q19" i="9"/>
  <c r="P19" i="9"/>
  <c r="O19" i="9"/>
  <c r="N19" i="9"/>
  <c r="M19" i="9"/>
  <c r="L19" i="9"/>
  <c r="K19" i="9"/>
  <c r="J19" i="9"/>
  <c r="I19" i="9"/>
  <c r="H19" i="9"/>
  <c r="G19" i="9"/>
  <c r="B19" i="9"/>
  <c r="A19" i="9"/>
  <c r="A18" i="9"/>
  <c r="W17" i="9"/>
  <c r="V17" i="9"/>
  <c r="U17" i="9"/>
  <c r="T17" i="9"/>
  <c r="S17" i="9"/>
  <c r="R17" i="9"/>
  <c r="Q17" i="9"/>
  <c r="P17" i="9"/>
  <c r="O17" i="9"/>
  <c r="N17" i="9"/>
  <c r="M17" i="9"/>
  <c r="L17" i="9"/>
  <c r="K17" i="9"/>
  <c r="J17" i="9"/>
  <c r="I17" i="9"/>
  <c r="H17" i="9"/>
  <c r="G17" i="9"/>
  <c r="B17" i="9"/>
  <c r="A17" i="9"/>
  <c r="AA16" i="9"/>
  <c r="W16" i="9"/>
  <c r="V16" i="9"/>
  <c r="U16" i="9"/>
  <c r="T16" i="9"/>
  <c r="S16" i="9"/>
  <c r="R16" i="9"/>
  <c r="Q16" i="9"/>
  <c r="P16" i="9"/>
  <c r="O16" i="9"/>
  <c r="N16" i="9"/>
  <c r="M16" i="9"/>
  <c r="L16" i="9"/>
  <c r="K16" i="9"/>
  <c r="J16" i="9"/>
  <c r="I16" i="9"/>
  <c r="H16" i="9"/>
  <c r="G16" i="9"/>
  <c r="B16" i="9"/>
  <c r="A16" i="9"/>
  <c r="AA15" i="9"/>
  <c r="W15" i="9"/>
  <c r="V15" i="9"/>
  <c r="U15" i="9"/>
  <c r="T15" i="9"/>
  <c r="S15" i="9"/>
  <c r="R15" i="9"/>
  <c r="Q15" i="9"/>
  <c r="P15" i="9"/>
  <c r="O15" i="9"/>
  <c r="N15" i="9"/>
  <c r="M15" i="9"/>
  <c r="L15" i="9"/>
  <c r="K15" i="9"/>
  <c r="J15" i="9"/>
  <c r="I15" i="9"/>
  <c r="H15" i="9"/>
  <c r="G15" i="9"/>
  <c r="B15" i="9"/>
  <c r="A15" i="9"/>
  <c r="AA14" i="9"/>
  <c r="W14" i="9"/>
  <c r="V14" i="9"/>
  <c r="U14" i="9"/>
  <c r="T14" i="9"/>
  <c r="S14" i="9"/>
  <c r="R14" i="9"/>
  <c r="Q14" i="9"/>
  <c r="P14" i="9"/>
  <c r="O14" i="9"/>
  <c r="N14" i="9"/>
  <c r="M14" i="9"/>
  <c r="L14" i="9"/>
  <c r="K14" i="9"/>
  <c r="J14" i="9"/>
  <c r="I14" i="9"/>
  <c r="H14" i="9"/>
  <c r="G14" i="9"/>
  <c r="B14" i="9"/>
  <c r="A14" i="9"/>
  <c r="A13" i="9"/>
  <c r="F12" i="9"/>
  <c r="A12" i="9"/>
  <c r="AA11" i="9"/>
  <c r="W11" i="9"/>
  <c r="V11" i="9"/>
  <c r="U11" i="9"/>
  <c r="T11" i="9"/>
  <c r="S11" i="9"/>
  <c r="R11" i="9"/>
  <c r="Q11" i="9"/>
  <c r="P11" i="9"/>
  <c r="O11" i="9"/>
  <c r="N11" i="9"/>
  <c r="M11" i="9"/>
  <c r="L11" i="9"/>
  <c r="K11" i="9"/>
  <c r="J11" i="9"/>
  <c r="I11" i="9"/>
  <c r="H11" i="9"/>
  <c r="G11" i="9"/>
  <c r="B11" i="9"/>
  <c r="A11" i="9"/>
  <c r="AA10" i="9"/>
  <c r="W10" i="9"/>
  <c r="V10" i="9"/>
  <c r="U10" i="9"/>
  <c r="T10" i="9"/>
  <c r="S10" i="9"/>
  <c r="R10" i="9"/>
  <c r="Q10" i="9"/>
  <c r="P10" i="9"/>
  <c r="O10" i="9"/>
  <c r="N10" i="9"/>
  <c r="M10" i="9"/>
  <c r="L10" i="9"/>
  <c r="K10" i="9"/>
  <c r="J10" i="9"/>
  <c r="I10" i="9"/>
  <c r="H10" i="9"/>
  <c r="G10" i="9"/>
  <c r="B10" i="9"/>
  <c r="A10" i="9"/>
  <c r="W9" i="9"/>
  <c r="V9" i="9"/>
  <c r="U9" i="9"/>
  <c r="T9" i="9"/>
  <c r="S9" i="9"/>
  <c r="R9" i="9"/>
  <c r="Q9" i="9"/>
  <c r="P9" i="9"/>
  <c r="O9" i="9"/>
  <c r="N9" i="9"/>
  <c r="M9" i="9"/>
  <c r="L9" i="9"/>
  <c r="K9" i="9"/>
  <c r="J9" i="9"/>
  <c r="I9" i="9"/>
  <c r="H9" i="9"/>
  <c r="G9" i="9"/>
  <c r="B9" i="9"/>
  <c r="A9" i="9"/>
  <c r="AA8" i="9"/>
  <c r="W8" i="9"/>
  <c r="V8" i="9"/>
  <c r="U8" i="9"/>
  <c r="T8" i="9"/>
  <c r="S8" i="9"/>
  <c r="R8" i="9"/>
  <c r="Q8" i="9"/>
  <c r="P8" i="9"/>
  <c r="O8" i="9"/>
  <c r="N8" i="9"/>
  <c r="M8" i="9"/>
  <c r="L8" i="9"/>
  <c r="K8" i="9"/>
  <c r="J8" i="9"/>
  <c r="I8" i="9"/>
  <c r="H8" i="9"/>
  <c r="G8" i="9"/>
  <c r="B8" i="9"/>
  <c r="A8" i="9"/>
  <c r="A7" i="9"/>
  <c r="W6" i="9"/>
  <c r="V6" i="9"/>
  <c r="U6" i="9"/>
  <c r="T6" i="9"/>
  <c r="S6" i="9"/>
  <c r="R6" i="9"/>
  <c r="Q6" i="9"/>
  <c r="P6" i="9"/>
  <c r="O6" i="9"/>
  <c r="N6" i="9"/>
  <c r="M6" i="9"/>
  <c r="L6" i="9"/>
  <c r="K6" i="9"/>
  <c r="J6" i="9"/>
  <c r="I6" i="9"/>
  <c r="H6" i="9"/>
  <c r="G6" i="9"/>
  <c r="B6" i="9"/>
  <c r="A6" i="9"/>
  <c r="W5" i="9"/>
  <c r="V5" i="9"/>
  <c r="U5" i="9"/>
  <c r="T5" i="9"/>
  <c r="S5" i="9"/>
  <c r="R5" i="9"/>
  <c r="Q5" i="9"/>
  <c r="P5" i="9"/>
  <c r="O5" i="9"/>
  <c r="N5" i="9"/>
  <c r="M5" i="9"/>
  <c r="L5" i="9"/>
  <c r="K5" i="9"/>
  <c r="J5" i="9"/>
  <c r="I5" i="9"/>
  <c r="H5" i="9"/>
  <c r="G5" i="9"/>
  <c r="B5" i="9"/>
  <c r="A5" i="9"/>
  <c r="W4" i="9"/>
  <c r="V4" i="9"/>
  <c r="U4" i="9"/>
  <c r="T4" i="9"/>
  <c r="S4" i="9"/>
  <c r="R4" i="9"/>
  <c r="Q4" i="9"/>
  <c r="P4" i="9"/>
  <c r="O4" i="9"/>
  <c r="N4" i="9"/>
  <c r="M4" i="9"/>
  <c r="L4" i="9"/>
  <c r="K4" i="9"/>
  <c r="J4" i="9"/>
  <c r="I4" i="9"/>
  <c r="H4" i="9"/>
  <c r="G4" i="9"/>
  <c r="B4" i="9"/>
  <c r="A4" i="9"/>
  <c r="AA3" i="9"/>
  <c r="W3" i="9"/>
  <c r="V3" i="9"/>
  <c r="U3" i="9"/>
  <c r="T3" i="9"/>
  <c r="S3" i="9"/>
  <c r="R3" i="9"/>
  <c r="Q3" i="9"/>
  <c r="P3" i="9"/>
  <c r="O3" i="9"/>
  <c r="N3" i="9"/>
  <c r="M3" i="9"/>
  <c r="L3" i="9"/>
  <c r="K3" i="9"/>
  <c r="J3" i="9"/>
  <c r="I3" i="9"/>
  <c r="H3" i="9"/>
  <c r="G3" i="9"/>
  <c r="B3" i="9"/>
  <c r="A3" i="9"/>
  <c r="AA2" i="9"/>
  <c r="Z2" i="9"/>
  <c r="Y2" i="9"/>
  <c r="X2" i="9"/>
  <c r="W2" i="9"/>
  <c r="V2" i="9"/>
  <c r="U2" i="9"/>
  <c r="T2" i="9"/>
  <c r="S2" i="9"/>
  <c r="R2" i="9"/>
  <c r="Q2" i="9"/>
  <c r="P2" i="9"/>
  <c r="O2" i="9"/>
  <c r="N2" i="9"/>
  <c r="M2" i="9"/>
  <c r="L2" i="9"/>
  <c r="K2" i="9"/>
  <c r="J2" i="9"/>
  <c r="I2" i="9"/>
  <c r="H2" i="9"/>
  <c r="G2" i="9"/>
  <c r="A2" i="9"/>
  <c r="AA1" i="9"/>
  <c r="Z1" i="9"/>
  <c r="Y1" i="9"/>
  <c r="X1" i="9"/>
  <c r="G1" i="9"/>
  <c r="F1" i="9"/>
  <c r="E1" i="9"/>
  <c r="D1" i="9"/>
  <c r="C1" i="9"/>
  <c r="A1" i="9"/>
  <c r="C24" i="5"/>
  <c r="E24" i="5" s="1"/>
  <c r="E23" i="9" s="1"/>
  <c r="X23" i="5"/>
  <c r="C23" i="5"/>
  <c r="X22" i="5"/>
  <c r="C22" i="5"/>
  <c r="E22" i="5" s="1"/>
  <c r="E21" i="9" s="1"/>
  <c r="X21" i="5"/>
  <c r="X20" i="9" s="1"/>
  <c r="E21" i="5"/>
  <c r="E20" i="9" s="1"/>
  <c r="C21" i="5"/>
  <c r="X20" i="5"/>
  <c r="X19" i="9" s="1"/>
  <c r="C20" i="5"/>
  <c r="X18" i="5"/>
  <c r="X17" i="9" s="1"/>
  <c r="C18" i="5"/>
  <c r="X17" i="5"/>
  <c r="D17" i="5"/>
  <c r="D16" i="9" s="1"/>
  <c r="C17" i="5"/>
  <c r="E17" i="5" s="1"/>
  <c r="E16" i="9" s="1"/>
  <c r="X16" i="5"/>
  <c r="C16" i="5"/>
  <c r="C15" i="9" s="1"/>
  <c r="X15" i="5"/>
  <c r="X14" i="9" s="1"/>
  <c r="D15" i="5"/>
  <c r="C15" i="5"/>
  <c r="E15" i="5" s="1"/>
  <c r="E14" i="9" s="1"/>
  <c r="X12" i="5"/>
  <c r="X11" i="9" s="1"/>
  <c r="C12" i="5"/>
  <c r="E12" i="5" s="1"/>
  <c r="E11" i="9" s="1"/>
  <c r="X11" i="5"/>
  <c r="X10" i="9" s="1"/>
  <c r="C11" i="5"/>
  <c r="E11" i="5" s="1"/>
  <c r="E10" i="9" s="1"/>
  <c r="X10" i="5"/>
  <c r="X9" i="9" s="1"/>
  <c r="C10" i="5"/>
  <c r="C9" i="9" s="1"/>
  <c r="X9" i="5"/>
  <c r="X8" i="9" s="1"/>
  <c r="C9" i="5"/>
  <c r="C8" i="9" s="1"/>
  <c r="X7" i="5"/>
  <c r="X6" i="9" s="1"/>
  <c r="C7" i="5"/>
  <c r="C6" i="9" s="1"/>
  <c r="X6" i="5"/>
  <c r="X5" i="9" s="1"/>
  <c r="C6" i="5"/>
  <c r="X5" i="5"/>
  <c r="X4" i="9" s="1"/>
  <c r="C5" i="5"/>
  <c r="C4" i="9" s="1"/>
  <c r="X4" i="5"/>
  <c r="X3" i="9" s="1"/>
  <c r="C4" i="5"/>
  <c r="C3" i="9" s="1"/>
  <c r="M12" i="3"/>
  <c r="N11" i="3" s="1"/>
  <c r="D23" i="5" s="1"/>
  <c r="D22" i="9" s="1"/>
  <c r="N10" i="3"/>
  <c r="D22" i="5" s="1"/>
  <c r="D21" i="9" s="1"/>
  <c r="N9" i="3"/>
  <c r="D21" i="5" s="1"/>
  <c r="N8" i="3"/>
  <c r="D20" i="5" s="1"/>
  <c r="N5" i="3"/>
  <c r="N4" i="3"/>
  <c r="D16" i="5" s="1"/>
  <c r="D15" i="9" s="1"/>
  <c r="N3" i="3"/>
  <c r="P12" i="1"/>
  <c r="D29" i="7"/>
  <c r="C14" i="9" l="1"/>
  <c r="E16" i="5"/>
  <c r="E15" i="9" s="1"/>
  <c r="E10" i="5"/>
  <c r="E9" i="9" s="1"/>
  <c r="C16" i="9"/>
  <c r="D19" i="9"/>
  <c r="Y20" i="5"/>
  <c r="N6" i="3"/>
  <c r="D18" i="5" s="1"/>
  <c r="Y18" i="5" s="1"/>
  <c r="Y16" i="5"/>
  <c r="Y15" i="9" s="1"/>
  <c r="N12" i="3"/>
  <c r="D24" i="5" s="1"/>
  <c r="D23" i="9" s="1"/>
  <c r="Y23" i="5"/>
  <c r="Y17" i="5"/>
  <c r="Y22" i="5"/>
  <c r="Y21" i="9" s="1"/>
  <c r="Q10" i="1"/>
  <c r="D11" i="5" s="1"/>
  <c r="Y11" i="5" s="1"/>
  <c r="C13" i="5"/>
  <c r="Y15" i="5"/>
  <c r="Y14" i="9" s="1"/>
  <c r="Y21" i="5"/>
  <c r="Y20" i="9" s="1"/>
  <c r="X21" i="9"/>
  <c r="C17" i="9"/>
  <c r="E18" i="5"/>
  <c r="E17" i="9" s="1"/>
  <c r="C23" i="9"/>
  <c r="F15" i="5"/>
  <c r="F14" i="9" s="1"/>
  <c r="D14" i="9"/>
  <c r="F16" i="5"/>
  <c r="F18" i="5"/>
  <c r="F17" i="9" s="1"/>
  <c r="D20" i="9"/>
  <c r="F21" i="5"/>
  <c r="F20" i="9" s="1"/>
  <c r="F22" i="5"/>
  <c r="X22" i="9"/>
  <c r="Y16" i="9"/>
  <c r="Y19" i="9"/>
  <c r="C19" i="9"/>
  <c r="E20" i="5"/>
  <c r="E19" i="9" s="1"/>
  <c r="C22" i="9"/>
  <c r="E23" i="5"/>
  <c r="E6" i="5"/>
  <c r="E5" i="9" s="1"/>
  <c r="C5" i="9"/>
  <c r="F17" i="5"/>
  <c r="F16" i="9" s="1"/>
  <c r="X16" i="9"/>
  <c r="D17" i="9"/>
  <c r="Y17" i="9"/>
  <c r="Y22" i="9"/>
  <c r="X15" i="9"/>
  <c r="E5" i="5"/>
  <c r="E4" i="9" s="1"/>
  <c r="E9" i="5"/>
  <c r="E8" i="9" s="1"/>
  <c r="C11" i="9"/>
  <c r="Q6" i="1"/>
  <c r="D7" i="5" s="1"/>
  <c r="Y7" i="5" s="1"/>
  <c r="E7" i="5"/>
  <c r="E6" i="9" s="1"/>
  <c r="C10" i="9"/>
  <c r="E4" i="5"/>
  <c r="E3" i="9" s="1"/>
  <c r="Q11" i="1"/>
  <c r="D12" i="5" s="1"/>
  <c r="F12" i="5" s="1"/>
  <c r="F11" i="9" s="1"/>
  <c r="D10" i="9"/>
  <c r="F11" i="5"/>
  <c r="F10" i="9" s="1"/>
  <c r="Q9" i="1"/>
  <c r="D10" i="5" s="1"/>
  <c r="Q3" i="1"/>
  <c r="Q8" i="1"/>
  <c r="D9" i="5" s="1"/>
  <c r="Q4" i="1"/>
  <c r="D5" i="5" s="1"/>
  <c r="Q5" i="1"/>
  <c r="D6" i="5" s="1"/>
  <c r="D6" i="9" l="1"/>
  <c r="Z18" i="5"/>
  <c r="Z17" i="9" s="1"/>
  <c r="Z21" i="5"/>
  <c r="Z20" i="9" s="1"/>
  <c r="D11" i="9"/>
  <c r="Z17" i="5"/>
  <c r="Z16" i="9" s="1"/>
  <c r="Z15" i="5"/>
  <c r="F23" i="5"/>
  <c r="E22" i="9"/>
  <c r="F21" i="9"/>
  <c r="Z22" i="5"/>
  <c r="Z21" i="9" s="1"/>
  <c r="F15" i="9"/>
  <c r="Z16" i="5"/>
  <c r="Z15" i="9" s="1"/>
  <c r="Y12" i="5"/>
  <c r="Y11" i="9" s="1"/>
  <c r="F20" i="5"/>
  <c r="F7" i="5"/>
  <c r="F6" i="9" s="1"/>
  <c r="F6" i="5"/>
  <c r="F5" i="9" s="1"/>
  <c r="Y6" i="5"/>
  <c r="D5" i="9"/>
  <c r="Y9" i="5"/>
  <c r="D8" i="9"/>
  <c r="F9" i="5"/>
  <c r="F8" i="9" s="1"/>
  <c r="D4" i="5"/>
  <c r="Q12" i="1"/>
  <c r="D13" i="5" s="1"/>
  <c r="D12" i="9" s="1"/>
  <c r="Z7" i="5"/>
  <c r="Z6" i="9" s="1"/>
  <c r="Y6" i="9"/>
  <c r="Y10" i="9"/>
  <c r="Z11" i="5"/>
  <c r="Z10" i="9" s="1"/>
  <c r="C12" i="9"/>
  <c r="E13" i="5"/>
  <c r="E12" i="9" s="1"/>
  <c r="F5" i="5"/>
  <c r="F4" i="9" s="1"/>
  <c r="D4" i="9"/>
  <c r="Y5" i="5"/>
  <c r="D9" i="9"/>
  <c r="F10" i="5"/>
  <c r="F9" i="9" s="1"/>
  <c r="Y10" i="5"/>
  <c r="Z12" i="5" l="1"/>
  <c r="Z11" i="9" s="1"/>
  <c r="AG9" i="9" s="1"/>
  <c r="F19" i="9"/>
  <c r="Z20" i="5"/>
  <c r="F22" i="9"/>
  <c r="Z23" i="5"/>
  <c r="Z22" i="9" s="1"/>
  <c r="Z19" i="5"/>
  <c r="Z18" i="9" s="1"/>
  <c r="Z14" i="9"/>
  <c r="Y4" i="5"/>
  <c r="D3" i="9"/>
  <c r="F4" i="5"/>
  <c r="F3" i="9" s="1"/>
  <c r="Z6" i="5"/>
  <c r="Z5" i="9" s="1"/>
  <c r="Y5" i="9"/>
  <c r="Y4" i="9"/>
  <c r="Z5" i="5"/>
  <c r="Z4" i="9" s="1"/>
  <c r="AG11" i="9" s="1"/>
  <c r="Z10" i="5"/>
  <c r="Z9" i="9" s="1"/>
  <c r="Y9" i="9"/>
  <c r="Y8" i="9"/>
  <c r="Z9" i="5"/>
  <c r="AG12" i="9" l="1"/>
  <c r="AG8" i="9"/>
  <c r="Z24" i="5"/>
  <c r="Z23" i="9" s="1"/>
  <c r="AD5" i="9" s="1"/>
  <c r="Z19" i="9"/>
  <c r="Z13" i="5"/>
  <c r="Z12" i="9" s="1"/>
  <c r="Z8" i="9"/>
  <c r="AG7" i="9" s="1"/>
  <c r="Y3" i="9"/>
  <c r="Z4" i="5"/>
  <c r="Z8" i="5" l="1"/>
  <c r="Z7" i="9" s="1"/>
  <c r="AD3" i="9" s="1"/>
  <c r="Z3" i="9"/>
  <c r="AG5" i="9" l="1"/>
  <c r="AG3" i="9"/>
  <c r="AG6" i="9"/>
  <c r="AG10" i="9"/>
  <c r="AG4" i="9"/>
</calcChain>
</file>

<file path=xl/sharedStrings.xml><?xml version="1.0" encoding="utf-8"?>
<sst xmlns="http://schemas.openxmlformats.org/spreadsheetml/2006/main" count="366" uniqueCount="129">
  <si>
    <t>S1</t>
  </si>
  <si>
    <t>S2</t>
  </si>
  <si>
    <t>S3</t>
  </si>
  <si>
    <t>S4</t>
  </si>
  <si>
    <t>W1</t>
  </si>
  <si>
    <t>W2</t>
  </si>
  <si>
    <t>W3</t>
  </si>
  <si>
    <t>W4</t>
  </si>
  <si>
    <t>O1</t>
  </si>
  <si>
    <t>O2</t>
  </si>
  <si>
    <t>O3</t>
  </si>
  <si>
    <t>O4</t>
  </si>
  <si>
    <t>T1</t>
  </si>
  <si>
    <t>T2</t>
  </si>
  <si>
    <t>T3</t>
  </si>
  <si>
    <t>NF</t>
  </si>
  <si>
    <t>FAKTOR INTERNAL</t>
  </si>
  <si>
    <t>FAKTOR EKSTERNAL</t>
  </si>
  <si>
    <t>ND</t>
  </si>
  <si>
    <t>NBD</t>
  </si>
  <si>
    <t>NRK</t>
  </si>
  <si>
    <t>NBK</t>
  </si>
  <si>
    <t>TNB</t>
  </si>
  <si>
    <t>FKK</t>
  </si>
  <si>
    <t>S5</t>
  </si>
  <si>
    <t>T4</t>
  </si>
  <si>
    <t>Tingkat Urgensi Faktor</t>
  </si>
  <si>
    <t>BF</t>
  </si>
  <si>
    <r>
      <t xml:space="preserve">Peluang </t>
    </r>
    <r>
      <rPr>
        <i/>
        <sz val="11"/>
        <color theme="1"/>
        <rFont val="Times New Roman"/>
        <family val="1"/>
      </rPr>
      <t>(Opportunity)</t>
    </r>
  </si>
  <si>
    <r>
      <t xml:space="preserve">Ancaman </t>
    </r>
    <r>
      <rPr>
        <i/>
        <sz val="11"/>
        <rFont val="Times New Roman"/>
        <family val="1"/>
      </rPr>
      <t>(Threats)</t>
    </r>
  </si>
  <si>
    <r>
      <rPr>
        <sz val="11"/>
        <color theme="1"/>
        <rFont val="Times New Roman"/>
        <family val="1"/>
      </rPr>
      <t>Kekuatan</t>
    </r>
    <r>
      <rPr>
        <i/>
        <sz val="11"/>
        <color theme="1"/>
        <rFont val="Times New Roman"/>
        <family val="1"/>
      </rPr>
      <t xml:space="preserve"> (Strenghts)</t>
    </r>
  </si>
  <si>
    <r>
      <t>Kelemahan (</t>
    </r>
    <r>
      <rPr>
        <i/>
        <sz val="11"/>
        <rFont val="Times New Roman"/>
        <family val="1"/>
      </rPr>
      <t>Weakness)</t>
    </r>
  </si>
  <si>
    <t>BF (%)</t>
  </si>
  <si>
    <t>FAKTOR  INTERNAL DAN EKSTERNAL</t>
  </si>
  <si>
    <t>NILAI KETERKAITAN</t>
  </si>
  <si>
    <t>Terdapat sumber timbulan sampah dengan volume 0,9 kgjiwa/hari, dengan presentase sampah organik sebesar 77,5%; sampah plastik … %.................</t>
  </si>
  <si>
    <t>I</t>
  </si>
  <si>
    <t>II</t>
  </si>
  <si>
    <t>III</t>
  </si>
  <si>
    <t>IV</t>
  </si>
  <si>
    <t>V</t>
  </si>
  <si>
    <t>VI</t>
  </si>
  <si>
    <t>VII</t>
  </si>
  <si>
    <t>VIII</t>
  </si>
  <si>
    <t>IX</t>
  </si>
  <si>
    <t>X</t>
  </si>
  <si>
    <t>tingkat kreatifitas dalam mencari ide desain yang naik turun sehingga terkadang mempengaruhi lamanya proses produksi</t>
  </si>
  <si>
    <t>masih kurangnya pemasok bahan baku  yang  sejenis untuk menghasilkan produk  daur ulang</t>
  </si>
  <si>
    <t xml:space="preserve">harga komponen pelengkap yang relatif mahal sehingga mempengaruhi harga jual </t>
  </si>
  <si>
    <t>pola pikir masyarakat yang masih rendah minatnya dalam memakai barang / produk daur ulang</t>
  </si>
  <si>
    <t>minimnya informasi atau kegiatan yang mendukung dalam upaya pengelolaan sampah non organik terutama sampah plastik</t>
  </si>
  <si>
    <t>peluang bekerja sama dengan pemilik usaha yang menghasilkan sampah plastik/kemasan yang memiliki jenis yang sama dan jumlah yang banyak</t>
  </si>
  <si>
    <t>mulai banyak stakeholder yang peduli terhadap masalah pengurangan sampah plastik (baik pemerintah, swasta, perusahaan, masyarakat)</t>
  </si>
  <si>
    <t>peluang bekerja sama dengan kelompok masyarakat yang memiliki kegiatan bank sampah sebagai aktor pemasok bahan baku</t>
  </si>
  <si>
    <t>peluang untuk mendorong pengembangan sistem informasi / aplikasi  pengelolaan sampah</t>
  </si>
  <si>
    <t>merupakan aktifitas yang dapat membuka peluang lapangan pekerjaan</t>
  </si>
  <si>
    <t>skala produksi masih kecil belum menghasilkan dapat memproduksi dalam jumlah massal</t>
  </si>
  <si>
    <t>Strategi Pengembangan Pengelolaan Rantai Pasok dalam Pengolahan Sampah Plastik</t>
  </si>
  <si>
    <t>merupakan aktifitas yang memiliki  dampak positif untuk mengurangi jumlah sampah plastik  bahkan hingga 100%</t>
  </si>
  <si>
    <t xml:space="preserve">merupakan aktifitas yang dapat menghasilkan  uang </t>
  </si>
  <si>
    <t>merupakan aktifitas yang dapat  mendukung keberlangsungan kelompok masyarakat pengolah sampah plastik</t>
  </si>
  <si>
    <t>pada saat ini masih merupakan  aktifitas sambilan/bukan aktifitas utama  sehingga belum bisa fokus 100 % dalam mengelola sampah plastik</t>
  </si>
  <si>
    <t>alat yang digunakan untuk mengolah sampah plastik masih sederhana</t>
  </si>
  <si>
    <t>S-W</t>
  </si>
  <si>
    <t>O-T</t>
  </si>
  <si>
    <t>DATA PEDAGANG KAKI LIMA DI WILAYAH KELURAHAN GABAHAN</t>
  </si>
  <si>
    <t>NO</t>
  </si>
  <si>
    <t xml:space="preserve">PEDAGANG </t>
  </si>
  <si>
    <t>HARI I</t>
  </si>
  <si>
    <t>HARI II</t>
  </si>
  <si>
    <t>HARI III</t>
  </si>
  <si>
    <t>HARI IV</t>
  </si>
  <si>
    <t>HARI V</t>
  </si>
  <si>
    <t>HARI VI</t>
  </si>
  <si>
    <t>HARI VII</t>
  </si>
  <si>
    <t>HARI VIII</t>
  </si>
  <si>
    <t>Bungkus Nutrisari</t>
  </si>
  <si>
    <t>Bugkus  Milo</t>
  </si>
  <si>
    <t>Bungkus Kopi White</t>
  </si>
  <si>
    <t>Bungkus Kopi Kapal Api</t>
  </si>
  <si>
    <t>Bungkus Indomie Soto</t>
  </si>
  <si>
    <t>Bungkus Indomie Goreng</t>
  </si>
  <si>
    <t>Bungkus Minuman Beng-beng</t>
  </si>
  <si>
    <t>Bungkus Minuman Indocaffee Coffeemix</t>
  </si>
  <si>
    <t>Bungkus  Marimas</t>
  </si>
  <si>
    <t>Pedagang 1</t>
  </si>
  <si>
    <t>Pedagang 2</t>
  </si>
  <si>
    <t>Pedagang 3</t>
  </si>
  <si>
    <t>Pedagang 4</t>
  </si>
  <si>
    <t>Pedagang 5</t>
  </si>
  <si>
    <t>Pedagang 6</t>
  </si>
  <si>
    <t>Pedagang 7</t>
  </si>
  <si>
    <t>Pedagang 8</t>
  </si>
  <si>
    <t>Pedagang 9</t>
  </si>
  <si>
    <t>Pedagang 10</t>
  </si>
  <si>
    <t>Bungkus Indomie Ayam spesial</t>
  </si>
  <si>
    <t>Bungkus Indomie Ayam bawang</t>
  </si>
  <si>
    <t>Senin</t>
  </si>
  <si>
    <t>Jenis Sampah Plastik Kemasan</t>
  </si>
  <si>
    <t>Jumlah sampah plastik kemasan yang dihasilkan selama 8 hari</t>
  </si>
  <si>
    <t>JML</t>
  </si>
  <si>
    <t>No.</t>
  </si>
  <si>
    <t>RATA-RATA</t>
  </si>
  <si>
    <r>
      <t>·</t>
    </r>
    <r>
      <rPr>
        <sz val="7"/>
        <color theme="1"/>
        <rFont val="Times New Roman"/>
        <family val="1"/>
      </rPr>
      <t xml:space="preserve">    </t>
    </r>
    <r>
      <rPr>
        <sz val="10"/>
        <color theme="1"/>
        <rFont val="Calibri Light"/>
        <family val="2"/>
      </rPr>
      <t>Bekerjasama  dengan pemilik usaha  yang menghasilkan sampah plastik/kemasan yang memiliki jenis yang sama dan jumlah yang banyak sebagai usaha untuk mengurangi jumlah sampah plastik untuk diolah menjadi barang yang memiliki nilai manfaat dan nilai ekonomis (O1, S1,S2);</t>
    </r>
  </si>
  <si>
    <r>
      <t>·</t>
    </r>
    <r>
      <rPr>
        <sz val="7"/>
        <color theme="1"/>
        <rFont val="Times New Roman"/>
        <family val="1"/>
      </rPr>
      <t xml:space="preserve">    </t>
    </r>
    <r>
      <rPr>
        <sz val="10"/>
        <color theme="1"/>
        <rFont val="Calibri Light"/>
        <family val="2"/>
      </rPr>
      <t>Bekerjasama  dengan pemilik usaha  yang menghasilkan sampah plastik/kemasan yang memiliki jenis yang sama dan jumlah yang banyak sebagai usaha untuk mengurangi jumlah sampah plastik untuk diolah menjadi barang yang memiliki nilai manfaat dan nilai ekonomis dan membuka peluang lapangan pekerjaan (O1, S1,S2,S4);</t>
    </r>
  </si>
  <si>
    <r>
      <t>·</t>
    </r>
    <r>
      <rPr>
        <sz val="7"/>
        <color theme="1"/>
        <rFont val="Times New Roman"/>
        <family val="1"/>
      </rPr>
      <t xml:space="preserve">    </t>
    </r>
    <r>
      <rPr>
        <sz val="10"/>
        <color theme="1"/>
        <rFont val="Calibri Light"/>
        <family val="2"/>
      </rPr>
      <t>mulai banyak stakeholder yang peduli terhadap masalah pengurangan sampah plastik (baik pemerintah, swasta, perusahaan, masyarakat)  yang memiliki  dampak positif untuk mengurangi jumlah sampah plastik  bahkan hingga 100% dapat  mendukung keberlangsungan kelompok masyarakat pengolah sampah plastik (O2, S1,S3)</t>
    </r>
  </si>
  <si>
    <r>
      <t>·</t>
    </r>
    <r>
      <rPr>
        <sz val="7"/>
        <color theme="1"/>
        <rFont val="Times New Roman"/>
        <family val="1"/>
      </rPr>
      <t xml:space="preserve">    </t>
    </r>
    <r>
      <rPr>
        <sz val="10"/>
        <color theme="1"/>
        <rFont val="Calibri Light"/>
        <family val="2"/>
      </rPr>
      <t>peluang bekerja sama dengan pemilik usaha yang menghasilkan sampah plastik/kemasan yang memiliki jenis yang sama dan jumlah yang banyak, Sehingga peluang untuk mendorong pengembangan sistem informasi / aplikasi   untuk memberikan kemudahan pengelolaan sampah, merupakan aktifitas yang memiliki  dampak positif untuk mengurangi jumlah sampah plastik  bahkan hingga 100% (O1, O4, S1)</t>
    </r>
  </si>
  <si>
    <r>
      <t>·</t>
    </r>
    <r>
      <rPr>
        <sz val="7"/>
        <color theme="1"/>
        <rFont val="Times New Roman"/>
        <family val="1"/>
      </rPr>
      <t xml:space="preserve">    </t>
    </r>
    <r>
      <rPr>
        <sz val="10"/>
        <color theme="1"/>
        <rFont val="Calibri Light"/>
        <family val="2"/>
      </rPr>
      <t> </t>
    </r>
  </si>
  <si>
    <r>
      <t>·</t>
    </r>
    <r>
      <rPr>
        <sz val="7"/>
        <color theme="1"/>
        <rFont val="Times New Roman"/>
        <family val="1"/>
      </rPr>
      <t xml:space="preserve">    </t>
    </r>
    <r>
      <rPr>
        <sz val="10"/>
        <color theme="1"/>
        <rFont val="Calibri Light"/>
        <family val="2"/>
      </rPr>
      <t>aktifitas  mengolah sampah plastik masih bersifat sambilan/bukan aktifitas utama  sehingga belum bisa fokus 100 % dalam mengelola sampah plastik oleh karenanya perlu dukungan banyak stakeholder yang peduli terhadap masalah pengurangan sampah plastik (baik pemerintah, swasta, perusahaan, masyarakat) dan pengembangan sistem informasi / aplikasi  pengelolaan sampah yang dapat memberikan kemudahan. (W1,O2,O4);</t>
    </r>
  </si>
  <si>
    <r>
      <t>·</t>
    </r>
    <r>
      <rPr>
        <sz val="7"/>
        <color theme="1"/>
        <rFont val="Times New Roman"/>
        <family val="1"/>
      </rPr>
      <t xml:space="preserve">    </t>
    </r>
    <r>
      <rPr>
        <sz val="10"/>
        <color theme="1"/>
        <rFont val="Calibri Light"/>
        <family val="2"/>
      </rPr>
      <t>tingkat kreatifitas dalam mencari ide desain yang naik turun sehingga terkadang mempengaruhi lamanya proses, partisipasi dari stakeholder yang peduli terhadap masalah pengurangan sampah plastik (baik pemerintah, swasta, perusahaan, masyarakat) yang didukung produksi diperlukan pengembangan sistem informasi / aplikasi  pengelolaan sampah (W2, O2,O4)</t>
    </r>
  </si>
  <si>
    <r>
      <t>·</t>
    </r>
    <r>
      <rPr>
        <sz val="7"/>
        <color theme="1"/>
        <rFont val="Times New Roman"/>
        <family val="1"/>
      </rPr>
      <t xml:space="preserve">    </t>
    </r>
    <r>
      <rPr>
        <sz val="10"/>
        <color theme="1"/>
        <rFont val="Calibri Light"/>
        <family val="2"/>
      </rPr>
      <t>alat yang digunakan untuk mengolah sampah plastik masih sederhana sehingga skala produksi masih kecil belum menghasilkan dapat memproduksi dalam jumlah massal oleh karena itu peluang untuk mendorong pengembangan sistem informasi / aplikasi  pengelolaan sampah. (W3 , W4, O4)</t>
    </r>
  </si>
  <si>
    <t>STRATEGI ( S-T)</t>
  </si>
  <si>
    <t>STRATEGI ( W-T)</t>
  </si>
  <si>
    <r>
      <t>·</t>
    </r>
    <r>
      <rPr>
        <sz val="7"/>
        <color theme="1"/>
        <rFont val="Times New Roman"/>
        <family val="1"/>
      </rPr>
      <t xml:space="preserve">    </t>
    </r>
    <r>
      <rPr>
        <sz val="10"/>
        <color theme="1"/>
        <rFont val="Calibri Light"/>
        <family val="2"/>
      </rPr>
      <t>Aktifitas mengolah sampah plastik yang dilakukan oleh kelompok masyarakat merupakan aktifitas yang memiliki  dampak positif untuk mengurangi jumlah sampah plastik  bahkan hingga 100%, sehingga dibutuhkan upanya meningkatkan jumlah jaringan pemasok bahan baku sampah yaitu dengan mensosialisasikan kegiatan pengelolaan sampah non organik. (S1,S3, T1,T4)</t>
    </r>
  </si>
  <si>
    <r>
      <t>·</t>
    </r>
    <r>
      <rPr>
        <sz val="7"/>
        <color theme="1"/>
        <rFont val="Times New Roman"/>
        <family val="1"/>
      </rPr>
      <t xml:space="preserve">    </t>
    </r>
    <r>
      <rPr>
        <sz val="10"/>
        <color theme="1"/>
        <rFont val="Calibri Light"/>
        <family val="2"/>
      </rPr>
      <t>Mengolah sampah plastik menjadi produk dengan nilai ekonomis, nilai manfaat dan nilai estetis dapat menghasilkan pendapatan dan membuka lapangan pekerjaan namun hal tersebut harus didukung dengan ketersediaan komponen pendukung dengan harga yang terjangkau, serta pola pikir  masyarakat terhadap keberminatan dalam menggunakan  produk daur ulang. (S2,S4,T2,T3)</t>
    </r>
  </si>
  <si>
    <r>
      <t>·</t>
    </r>
    <r>
      <rPr>
        <sz val="7"/>
        <color theme="1"/>
        <rFont val="Times New Roman"/>
        <family val="1"/>
      </rPr>
      <t xml:space="preserve">    </t>
    </r>
    <r>
      <rPr>
        <sz val="10"/>
        <color theme="1"/>
        <rFont val="Calibri Light"/>
        <family val="2"/>
      </rPr>
      <t>Meningkatkan kreatifitas dan jumlah dalam proses produksi dengan menggunakan alat yang sederhana namun menghasilkan produk yang memiliki nilai manfaat sehingga memacu minat masyarakat untuk menggunakan produk daur ulang (T3, W2,W3,W4)</t>
    </r>
  </si>
  <si>
    <t xml:space="preserve"> (O1, S1,S2);</t>
  </si>
  <si>
    <t>(O1, S1,S2,S4);</t>
  </si>
  <si>
    <t>(O1, O4, S1)</t>
  </si>
  <si>
    <t>(O2, S1,S3)</t>
  </si>
  <si>
    <t>(W1,O2,O4);</t>
  </si>
  <si>
    <t>(W2, O2,O4)</t>
  </si>
  <si>
    <t>(W3 , W4, O4)</t>
  </si>
  <si>
    <t>(S1,S3, T1,T4)</t>
  </si>
  <si>
    <t>(S2,S4,T2,T3)</t>
  </si>
  <si>
    <t>(T3, W2,W3,W4)</t>
  </si>
  <si>
    <t>(O1,04, S1,S2,S4);</t>
  </si>
  <si>
    <t>Ket :</t>
  </si>
  <si>
    <t>merah pedagang libur tidak melakukan aktifitas jualan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</si>
</sst>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6" formatCode="0.0%"/>
    <numFmt numFmtId="168" formatCode="0.0000"/>
  </numFmts>
  <fonts count="23"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b/>
      <sz val="10"/>
      <name val="Arial"/>
      <family val="2"/>
    </font>
    <font>
      <sz val="11"/>
      <color theme="1"/>
      <name val="Times New Roman"/>
      <family val="1"/>
    </font>
    <font>
      <i/>
      <sz val="11"/>
      <color theme="1"/>
      <name val="Times New Roman"/>
      <family val="1"/>
    </font>
    <font>
      <sz val="11"/>
      <name val="Times New Roman"/>
      <family val="1"/>
    </font>
    <font>
      <i/>
      <sz val="11"/>
      <name val="Times New Roman"/>
      <family val="1"/>
    </font>
    <font>
      <b/>
      <sz val="11"/>
      <color theme="1"/>
      <name val="Times New Roman"/>
      <family val="1"/>
    </font>
    <font>
      <b/>
      <sz val="11"/>
      <name val="Times New Roman"/>
      <family val="1"/>
    </font>
    <font>
      <sz val="11"/>
      <color rgb="FFFF0000"/>
      <name val="Times New Roman"/>
      <family val="1"/>
    </font>
    <font>
      <sz val="11"/>
      <color rgb="FFC00000"/>
      <name val="Times New Roman"/>
      <family val="1"/>
    </font>
    <font>
      <b/>
      <sz val="9"/>
      <color theme="1"/>
      <name val="Calibri"/>
      <family val="2"/>
      <scheme val="minor"/>
    </font>
    <font>
      <b/>
      <sz val="11"/>
      <color theme="0"/>
      <name val="Times New Roman"/>
      <family val="1"/>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Symbol"/>
      <family val="1"/>
      <charset val="2"/>
    </font>
    <font>
      <sz val="7"/>
      <color theme="1"/>
      <name val="Times New Roman"/>
      <family val="1"/>
    </font>
    <font>
      <sz val="10"/>
      <color theme="1"/>
      <name val="Calibri Light"/>
      <family val="2"/>
    </font>
    <font>
      <b/>
      <sz val="10"/>
      <color theme="1"/>
      <name val="Calibri Light"/>
      <family val="2"/>
    </font>
  </fonts>
  <fills count="18">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theme="2" tint="-0.249977111117893"/>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s>
  <cellStyleXfs count="3">
    <xf numFmtId="0" fontId="0" fillId="0" borderId="0"/>
    <xf numFmtId="9" fontId="1" fillId="0" borderId="0" applyFont="0" applyFill="0" applyBorder="0" applyAlignment="0" applyProtection="0"/>
    <xf numFmtId="0" fontId="3" fillId="0" borderId="0"/>
  </cellStyleXfs>
  <cellXfs count="119">
    <xf numFmtId="0" fontId="0" fillId="0" borderId="0" xfId="0"/>
    <xf numFmtId="0" fontId="5" fillId="0" borderId="0" xfId="0" applyFont="1"/>
    <xf numFmtId="0" fontId="5" fillId="0" borderId="0" xfId="0" applyFont="1" applyAlignment="1">
      <alignment horizontal="center"/>
    </xf>
    <xf numFmtId="0" fontId="7" fillId="4" borderId="0" xfId="0" applyFont="1" applyFill="1" applyBorder="1" applyAlignment="1"/>
    <xf numFmtId="0" fontId="7" fillId="0" borderId="0" xfId="0" applyFont="1" applyFill="1" applyBorder="1" applyAlignment="1"/>
    <xf numFmtId="0" fontId="7" fillId="5" borderId="0" xfId="0" applyFont="1" applyFill="1" applyBorder="1" applyAlignment="1"/>
    <xf numFmtId="0" fontId="7" fillId="2" borderId="0" xfId="0" applyFont="1" applyFill="1" applyBorder="1" applyAlignment="1"/>
    <xf numFmtId="0" fontId="5" fillId="0" borderId="0" xfId="0" applyFont="1" applyAlignment="1"/>
    <xf numFmtId="0" fontId="7" fillId="3" borderId="0" xfId="0" applyFont="1" applyFill="1" applyBorder="1" applyAlignment="1"/>
    <xf numFmtId="0" fontId="10"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Border="1" applyAlignment="1"/>
    <xf numFmtId="0" fontId="7" fillId="0" borderId="0" xfId="0" applyFont="1" applyBorder="1"/>
    <xf numFmtId="0" fontId="7" fillId="0" borderId="0" xfId="0" applyFont="1" applyBorder="1" applyAlignment="1">
      <alignment horizontal="center"/>
    </xf>
    <xf numFmtId="0" fontId="5" fillId="6" borderId="0" xfId="0" applyFont="1" applyFill="1" applyAlignment="1">
      <alignment horizontal="center"/>
    </xf>
    <xf numFmtId="0" fontId="12" fillId="0" borderId="0" xfId="0" applyFont="1"/>
    <xf numFmtId="0" fontId="5" fillId="6" borderId="0" xfId="0" applyFont="1" applyFill="1"/>
    <xf numFmtId="9" fontId="5" fillId="0" borderId="0" xfId="1" applyFont="1" applyAlignment="1">
      <alignment horizontal="center"/>
    </xf>
    <xf numFmtId="0" fontId="9" fillId="0" borderId="2" xfId="0" applyFont="1" applyBorder="1"/>
    <xf numFmtId="0" fontId="9" fillId="0" borderId="2" xfId="0" applyFont="1" applyBorder="1" applyAlignment="1"/>
    <xf numFmtId="0" fontId="6" fillId="0" borderId="2" xfId="0" applyFont="1" applyBorder="1" applyAlignment="1">
      <alignment horizontal="left"/>
    </xf>
    <xf numFmtId="0" fontId="5" fillId="0" borderId="2" xfId="0" applyFont="1" applyBorder="1" applyAlignment="1">
      <alignment horizontal="center"/>
    </xf>
    <xf numFmtId="0" fontId="5" fillId="6" borderId="2" xfId="0" applyFont="1" applyFill="1" applyBorder="1" applyAlignment="1">
      <alignment horizontal="center"/>
    </xf>
    <xf numFmtId="0" fontId="7" fillId="0" borderId="2" xfId="0" applyFont="1" applyFill="1" applyBorder="1" applyAlignment="1"/>
    <xf numFmtId="166" fontId="7" fillId="0" borderId="0" xfId="1" applyNumberFormat="1" applyFont="1" applyBorder="1"/>
    <xf numFmtId="0" fontId="2" fillId="0" borderId="2" xfId="0" applyFont="1" applyFill="1" applyBorder="1"/>
    <xf numFmtId="0" fontId="2" fillId="0" borderId="0" xfId="0" applyFont="1" applyFill="1"/>
    <xf numFmtId="0" fontId="7" fillId="0" borderId="0" xfId="0" applyFont="1" applyFill="1" applyBorder="1"/>
    <xf numFmtId="0" fontId="2" fillId="0" borderId="0" xfId="0" applyFont="1" applyFill="1" applyAlignment="1">
      <alignment horizontal="center"/>
    </xf>
    <xf numFmtId="0" fontId="7" fillId="2" borderId="0" xfId="0" applyFont="1" applyFill="1" applyBorder="1" applyAlignment="1">
      <alignment wrapText="1"/>
    </xf>
    <xf numFmtId="0" fontId="7" fillId="8" borderId="0" xfId="0" applyFont="1" applyFill="1" applyBorder="1" applyAlignment="1">
      <alignment horizontal="center"/>
    </xf>
    <xf numFmtId="0" fontId="7" fillId="8" borderId="0" xfId="0" applyFont="1" applyFill="1" applyBorder="1" applyAlignment="1"/>
    <xf numFmtId="0" fontId="11" fillId="0" borderId="0" xfId="0" applyFont="1" applyBorder="1" applyAlignment="1"/>
    <xf numFmtId="0" fontId="11" fillId="8" borderId="0" xfId="0" applyFont="1" applyFill="1" applyBorder="1" applyAlignment="1"/>
    <xf numFmtId="9" fontId="5" fillId="0" borderId="0" xfId="1" applyFont="1" applyAlignment="1"/>
    <xf numFmtId="0" fontId="5" fillId="9" borderId="0" xfId="0" applyFont="1" applyFill="1"/>
    <xf numFmtId="0" fontId="11" fillId="0" borderId="0" xfId="0" applyFont="1"/>
    <xf numFmtId="0" fontId="7" fillId="0" borderId="0" xfId="0" applyFont="1"/>
    <xf numFmtId="10" fontId="5" fillId="0" borderId="0" xfId="1" applyNumberFormat="1" applyFont="1"/>
    <xf numFmtId="166" fontId="2" fillId="0" borderId="0" xfId="1" applyNumberFormat="1" applyFont="1" applyFill="1" applyAlignment="1">
      <alignment horizontal="center"/>
    </xf>
    <xf numFmtId="10" fontId="2" fillId="0" borderId="0" xfId="1" applyNumberFormat="1" applyFont="1" applyFill="1" applyAlignment="1">
      <alignment horizontal="center"/>
    </xf>
    <xf numFmtId="0" fontId="5" fillId="6" borderId="2" xfId="0" applyFont="1" applyFill="1" applyBorder="1"/>
    <xf numFmtId="0" fontId="13" fillId="0" borderId="0" xfId="0" applyFont="1" applyFill="1" applyAlignment="1">
      <alignment horizontal="center"/>
    </xf>
    <xf numFmtId="10" fontId="13" fillId="0" borderId="0" xfId="1" applyNumberFormat="1" applyFont="1" applyFill="1" applyAlignment="1">
      <alignment horizontal="center"/>
    </xf>
    <xf numFmtId="9" fontId="13" fillId="0" borderId="0" xfId="1" applyFont="1" applyFill="1" applyAlignment="1">
      <alignment horizontal="center"/>
    </xf>
    <xf numFmtId="0" fontId="2" fillId="6" borderId="0" xfId="0" applyFont="1" applyFill="1"/>
    <xf numFmtId="0" fontId="9" fillId="0" borderId="0" xfId="0" applyFont="1" applyAlignment="1">
      <alignment horizontal="left"/>
    </xf>
    <xf numFmtId="0" fontId="4" fillId="0" borderId="2" xfId="2" applyFont="1" applyFill="1" applyBorder="1" applyAlignment="1">
      <alignment horizontal="center" vertical="center"/>
    </xf>
    <xf numFmtId="0" fontId="7" fillId="2" borderId="0" xfId="0" applyFont="1" applyFill="1" applyBorder="1" applyAlignment="1">
      <alignment vertical="top"/>
    </xf>
    <xf numFmtId="0" fontId="3" fillId="0" borderId="2" xfId="2" applyFont="1" applyFill="1" applyBorder="1" applyAlignment="1">
      <alignment horizontal="center" vertical="center"/>
    </xf>
    <xf numFmtId="168" fontId="2" fillId="0" borderId="0" xfId="0" applyNumberFormat="1" applyFont="1" applyFill="1"/>
    <xf numFmtId="164" fontId="2" fillId="0" borderId="0" xfId="0" applyNumberFormat="1" applyFont="1" applyFill="1"/>
    <xf numFmtId="164" fontId="2" fillId="0" borderId="0" xfId="0" applyNumberFormat="1" applyFont="1" applyFill="1" applyAlignment="1">
      <alignment horizontal="center"/>
    </xf>
    <xf numFmtId="168" fontId="13" fillId="0" borderId="0" xfId="0" applyNumberFormat="1" applyFont="1" applyFill="1"/>
    <xf numFmtId="0" fontId="4" fillId="0" borderId="2" xfId="2" applyFont="1" applyFill="1" applyBorder="1" applyAlignment="1">
      <alignment horizontal="center" vertical="center"/>
    </xf>
    <xf numFmtId="0" fontId="7" fillId="2" borderId="0" xfId="0" applyFont="1" applyFill="1" applyBorder="1" applyAlignment="1">
      <alignment horizontal="center"/>
    </xf>
    <xf numFmtId="0" fontId="7" fillId="3" borderId="0" xfId="0" applyFont="1" applyFill="1" applyBorder="1" applyAlignment="1">
      <alignment horizontal="center"/>
    </xf>
    <xf numFmtId="0" fontId="7" fillId="4" borderId="0" xfId="0" applyFont="1" applyFill="1" applyBorder="1" applyAlignment="1">
      <alignment horizontal="center"/>
    </xf>
    <xf numFmtId="0" fontId="7" fillId="5" borderId="0" xfId="0" applyFont="1" applyFill="1" applyBorder="1" applyAlignment="1">
      <alignment horizontal="center"/>
    </xf>
    <xf numFmtId="0" fontId="7" fillId="0" borderId="0" xfId="0" applyFont="1" applyFill="1" applyBorder="1" applyAlignment="1">
      <alignment vertical="center"/>
    </xf>
    <xf numFmtId="0" fontId="0" fillId="0" borderId="0" xfId="0" quotePrefix="1"/>
    <xf numFmtId="168" fontId="0" fillId="0" borderId="0" xfId="0" applyNumberFormat="1"/>
    <xf numFmtId="168" fontId="2" fillId="0" borderId="0" xfId="0" applyNumberFormat="1" applyFont="1" applyFill="1" applyAlignment="1">
      <alignment horizontal="center"/>
    </xf>
    <xf numFmtId="168" fontId="13" fillId="0" borderId="0" xfId="0" applyNumberFormat="1" applyFont="1" applyFill="1" applyAlignment="1">
      <alignment horizontal="center"/>
    </xf>
    <xf numFmtId="2" fontId="2" fillId="0" borderId="0" xfId="1" applyNumberFormat="1" applyFont="1" applyFill="1" applyAlignment="1">
      <alignment horizontal="center"/>
    </xf>
    <xf numFmtId="2" fontId="13" fillId="0" borderId="0" xfId="1" applyNumberFormat="1" applyFont="1" applyFill="1" applyAlignment="1">
      <alignment horizontal="center"/>
    </xf>
    <xf numFmtId="0" fontId="16" fillId="0" borderId="0" xfId="0" applyFont="1"/>
    <xf numFmtId="0" fontId="16" fillId="0" borderId="0" xfId="0" applyFont="1" applyAlignment="1">
      <alignment horizontal="center" vertical="center"/>
    </xf>
    <xf numFmtId="0" fontId="16" fillId="10" borderId="0" xfId="0" applyFont="1" applyFill="1" applyAlignment="1">
      <alignment horizontal="center" vertical="center"/>
    </xf>
    <xf numFmtId="0" fontId="16" fillId="8" borderId="0" xfId="0" applyFont="1" applyFill="1" applyAlignment="1">
      <alignment horizontal="center" vertical="center"/>
    </xf>
    <xf numFmtId="0" fontId="16" fillId="11" borderId="0" xfId="0" applyFont="1" applyFill="1" applyAlignment="1">
      <alignment horizontal="center" vertical="center"/>
    </xf>
    <xf numFmtId="0" fontId="16" fillId="12" borderId="0" xfId="0" applyFont="1" applyFill="1" applyAlignment="1">
      <alignment horizontal="center" vertical="center"/>
    </xf>
    <xf numFmtId="0" fontId="16" fillId="13" borderId="0" xfId="0" applyFont="1" applyFill="1" applyAlignment="1">
      <alignment horizontal="center" vertical="center"/>
    </xf>
    <xf numFmtId="0" fontId="16" fillId="14" borderId="0" xfId="0" applyFont="1" applyFill="1" applyAlignment="1">
      <alignment horizontal="center" vertical="center"/>
    </xf>
    <xf numFmtId="0" fontId="16" fillId="16" borderId="0" xfId="0" applyFont="1" applyFill="1" applyAlignment="1">
      <alignment horizontal="center" vertical="center"/>
    </xf>
    <xf numFmtId="0" fontId="16" fillId="17" borderId="0" xfId="0" applyFont="1" applyFill="1" applyAlignment="1">
      <alignment horizontal="center" vertical="center"/>
    </xf>
    <xf numFmtId="0" fontId="15" fillId="0" borderId="0" xfId="0" applyFont="1"/>
    <xf numFmtId="0" fontId="17" fillId="0" borderId="0" xfId="0" applyFont="1"/>
    <xf numFmtId="0" fontId="16" fillId="15" borderId="0" xfId="0" applyFont="1" applyFill="1"/>
    <xf numFmtId="0" fontId="16" fillId="6" borderId="0" xfId="0" applyFont="1" applyFill="1"/>
    <xf numFmtId="0" fontId="16" fillId="11" borderId="0" xfId="0" applyFont="1" applyFill="1"/>
    <xf numFmtId="0" fontId="16" fillId="13" borderId="0" xfId="0" applyFont="1" applyFill="1"/>
    <xf numFmtId="0" fontId="14" fillId="7" borderId="0" xfId="0" applyFont="1" applyFill="1" applyBorder="1" applyAlignment="1">
      <alignment horizontal="center"/>
    </xf>
    <xf numFmtId="0" fontId="10" fillId="0" borderId="0" xfId="0" applyFont="1" applyFill="1" applyBorder="1" applyAlignment="1">
      <alignment horizontal="center" vertical="center"/>
    </xf>
    <xf numFmtId="0" fontId="9" fillId="0" borderId="0" xfId="0" applyFont="1" applyAlignment="1">
      <alignment horizontal="center"/>
    </xf>
    <xf numFmtId="0" fontId="13" fillId="0" borderId="1"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6" fillId="16" borderId="0" xfId="0" applyFont="1" applyFill="1" applyAlignment="1">
      <alignment horizontal="center" vertical="center"/>
    </xf>
    <xf numFmtId="0" fontId="16" fillId="11" borderId="0" xfId="0" applyFont="1" applyFill="1" applyAlignment="1">
      <alignment horizontal="center" vertical="center"/>
    </xf>
    <xf numFmtId="0" fontId="16" fillId="17" borderId="0" xfId="0" applyFont="1" applyFill="1" applyAlignment="1">
      <alignment horizontal="center" vertical="center"/>
    </xf>
    <xf numFmtId="0" fontId="16" fillId="12" borderId="0" xfId="0" applyFont="1" applyFill="1" applyAlignment="1">
      <alignment horizontal="center" vertical="center"/>
    </xf>
    <xf numFmtId="0" fontId="16" fillId="0" borderId="0" xfId="0" applyFont="1" applyAlignment="1">
      <alignment horizontal="center" vertical="center"/>
    </xf>
    <xf numFmtId="0" fontId="16" fillId="10" borderId="0" xfId="0" applyFont="1" applyFill="1" applyAlignment="1">
      <alignment horizontal="center" vertical="center"/>
    </xf>
    <xf numFmtId="0" fontId="16" fillId="8" borderId="0" xfId="0" applyFont="1" applyFill="1" applyAlignment="1">
      <alignment horizontal="center" vertical="center"/>
    </xf>
    <xf numFmtId="0" fontId="16" fillId="13" borderId="0" xfId="0" applyFont="1" applyFill="1" applyAlignment="1">
      <alignment horizontal="center" vertical="center"/>
    </xf>
    <xf numFmtId="0" fontId="16" fillId="14" borderId="0" xfId="0" applyFont="1" applyFill="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7" fillId="0" borderId="2" xfId="0" applyFont="1" applyBorder="1"/>
    <xf numFmtId="0" fontId="18" fillId="0" borderId="2" xfId="0" applyFont="1" applyBorder="1"/>
    <xf numFmtId="0" fontId="0" fillId="0" borderId="2" xfId="0" applyBorder="1" applyAlignment="1">
      <alignment horizontal="center" wrapText="1"/>
    </xf>
    <xf numFmtId="1" fontId="16" fillId="0" borderId="2" xfId="0" applyNumberFormat="1" applyFont="1" applyBorder="1" applyAlignment="1">
      <alignment wrapTex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9" xfId="0" applyFont="1" applyBorder="1" applyAlignment="1">
      <alignment horizontal="left" vertical="center" wrapText="1" indent="1"/>
    </xf>
    <xf numFmtId="0" fontId="19" fillId="0" borderId="10" xfId="0" applyFont="1" applyBorder="1" applyAlignment="1">
      <alignment horizontal="left" vertical="center" wrapText="1" indent="1"/>
    </xf>
    <xf numFmtId="0" fontId="21" fillId="0" borderId="10" xfId="0" applyFont="1" applyBorder="1" applyAlignment="1">
      <alignment vertical="center" wrapText="1"/>
    </xf>
    <xf numFmtId="0" fontId="0" fillId="0" borderId="10" xfId="0" applyBorder="1" applyAlignment="1">
      <alignment vertical="top" wrapText="1"/>
    </xf>
    <xf numFmtId="0" fontId="0" fillId="0" borderId="4" xfId="0" applyBorder="1" applyAlignment="1">
      <alignment vertical="top"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8" xfId="0" applyBorder="1" applyAlignment="1">
      <alignment vertical="top" wrapText="1"/>
    </xf>
    <xf numFmtId="0" fontId="0" fillId="0" borderId="3" xfId="0" applyBorder="1" applyAlignment="1">
      <alignment vertical="top" wrapTex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3" xfId="0" applyFont="1" applyBorder="1" applyAlignment="1">
      <alignment horizontal="left" vertical="center" wrapText="1" inden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4" zoomScale="69" zoomScaleNormal="100" workbookViewId="0">
      <selection activeCell="B16" sqref="B16"/>
    </sheetView>
  </sheetViews>
  <sheetFormatPr defaultRowHeight="15" x14ac:dyDescent="0.25"/>
  <cols>
    <col min="1" max="1" width="7.42578125" style="13" customWidth="1"/>
    <col min="2" max="2" width="130.140625" style="12" customWidth="1"/>
    <col min="3" max="3" width="7" style="13" customWidth="1"/>
    <col min="4" max="4" width="87.42578125" style="12" customWidth="1"/>
    <col min="5" max="16384" width="9.140625" style="12"/>
  </cols>
  <sheetData>
    <row r="1" spans="1:4" s="59" customFormat="1" ht="20.25" customHeight="1" x14ac:dyDescent="0.25">
      <c r="A1" s="83" t="s">
        <v>57</v>
      </c>
      <c r="B1" s="83"/>
      <c r="C1" s="83"/>
    </row>
    <row r="2" spans="1:4" s="27" customFormat="1" ht="4.5" customHeight="1" x14ac:dyDescent="0.25">
      <c r="A2" s="10"/>
      <c r="C2" s="10"/>
    </row>
    <row r="3" spans="1:4" ht="4.5" customHeight="1" x14ac:dyDescent="0.25"/>
    <row r="4" spans="1:4" s="9" customFormat="1" ht="20.25" customHeight="1" x14ac:dyDescent="0.2">
      <c r="A4" s="82" t="s">
        <v>33</v>
      </c>
      <c r="B4" s="82"/>
      <c r="C4" s="82"/>
    </row>
    <row r="5" spans="1:4" s="11" customFormat="1" ht="30" customHeight="1" x14ac:dyDescent="0.25">
      <c r="A5" s="55" t="s">
        <v>0</v>
      </c>
      <c r="B5" s="29" t="s">
        <v>58</v>
      </c>
      <c r="C5" s="10"/>
      <c r="D5" s="11" t="s">
        <v>35</v>
      </c>
    </row>
    <row r="6" spans="1:4" s="11" customFormat="1" ht="18" customHeight="1" x14ac:dyDescent="0.25">
      <c r="A6" s="55" t="s">
        <v>1</v>
      </c>
      <c r="B6" s="6" t="s">
        <v>59</v>
      </c>
      <c r="C6" s="10"/>
    </row>
    <row r="7" spans="1:4" s="11" customFormat="1" ht="18" customHeight="1" x14ac:dyDescent="0.25">
      <c r="A7" s="55" t="s">
        <v>2</v>
      </c>
      <c r="B7" s="6" t="s">
        <v>60</v>
      </c>
      <c r="C7" s="10"/>
    </row>
    <row r="8" spans="1:4" s="11" customFormat="1" ht="18" customHeight="1" x14ac:dyDescent="0.25">
      <c r="A8" s="55" t="s">
        <v>3</v>
      </c>
      <c r="B8" s="6" t="s">
        <v>55</v>
      </c>
      <c r="C8" s="10"/>
    </row>
    <row r="9" spans="1:4" s="11" customFormat="1" ht="18" customHeight="1" x14ac:dyDescent="0.25">
      <c r="A9" s="55"/>
      <c r="B9" s="6"/>
      <c r="C9" s="10"/>
    </row>
    <row r="10" spans="1:4" s="11" customFormat="1" ht="18" customHeight="1" x14ac:dyDescent="0.25">
      <c r="A10" s="56" t="s">
        <v>4</v>
      </c>
      <c r="B10" s="8" t="s">
        <v>61</v>
      </c>
      <c r="C10" s="10"/>
    </row>
    <row r="11" spans="1:4" s="11" customFormat="1" ht="18" customHeight="1" x14ac:dyDescent="0.25">
      <c r="A11" s="56" t="s">
        <v>5</v>
      </c>
      <c r="B11" s="8" t="s">
        <v>46</v>
      </c>
      <c r="C11" s="10"/>
    </row>
    <row r="12" spans="1:4" s="11" customFormat="1" ht="18" customHeight="1" x14ac:dyDescent="0.25">
      <c r="A12" s="56" t="s">
        <v>6</v>
      </c>
      <c r="B12" s="8" t="s">
        <v>62</v>
      </c>
      <c r="C12" s="10"/>
    </row>
    <row r="13" spans="1:4" s="11" customFormat="1" ht="18" customHeight="1" x14ac:dyDescent="0.25">
      <c r="A13" s="56" t="s">
        <v>7</v>
      </c>
      <c r="B13" s="8" t="s">
        <v>56</v>
      </c>
      <c r="C13" s="10"/>
    </row>
    <row r="14" spans="1:4" s="11" customFormat="1" ht="18" customHeight="1" x14ac:dyDescent="0.25">
      <c r="A14" s="56"/>
      <c r="B14" s="8"/>
      <c r="C14" s="10"/>
    </row>
    <row r="15" spans="1:4" s="11" customFormat="1" ht="18" customHeight="1" x14ac:dyDescent="0.25">
      <c r="A15" s="56"/>
      <c r="B15" s="8"/>
      <c r="C15" s="10"/>
    </row>
    <row r="16" spans="1:4" s="11" customFormat="1" ht="18" customHeight="1" x14ac:dyDescent="0.25">
      <c r="A16" s="57" t="s">
        <v>8</v>
      </c>
      <c r="B16" s="3" t="s">
        <v>51</v>
      </c>
      <c r="C16" s="10"/>
    </row>
    <row r="17" spans="1:4" s="11" customFormat="1" ht="18" customHeight="1" x14ac:dyDescent="0.25">
      <c r="A17" s="57" t="s">
        <v>9</v>
      </c>
      <c r="B17" s="3" t="s">
        <v>52</v>
      </c>
      <c r="C17" s="10"/>
    </row>
    <row r="18" spans="1:4" s="11" customFormat="1" ht="18" customHeight="1" x14ac:dyDescent="0.25">
      <c r="A18" s="57" t="s">
        <v>10</v>
      </c>
      <c r="B18" s="3" t="s">
        <v>53</v>
      </c>
      <c r="C18" s="10"/>
    </row>
    <row r="19" spans="1:4" s="11" customFormat="1" ht="18" customHeight="1" x14ac:dyDescent="0.25">
      <c r="A19" s="57" t="s">
        <v>11</v>
      </c>
      <c r="B19" s="3" t="s">
        <v>54</v>
      </c>
      <c r="C19" s="10"/>
    </row>
    <row r="20" spans="1:4" s="11" customFormat="1" ht="18" customHeight="1" x14ac:dyDescent="0.25">
      <c r="A20" s="57"/>
      <c r="B20" s="3"/>
      <c r="C20" s="10"/>
    </row>
    <row r="21" spans="1:4" s="11" customFormat="1" ht="18" customHeight="1" x14ac:dyDescent="0.25">
      <c r="A21" s="57"/>
      <c r="B21" s="3"/>
      <c r="C21" s="10"/>
    </row>
    <row r="22" spans="1:4" s="11" customFormat="1" ht="18" customHeight="1" x14ac:dyDescent="0.25">
      <c r="A22" s="58" t="s">
        <v>12</v>
      </c>
      <c r="B22" s="5" t="s">
        <v>47</v>
      </c>
      <c r="C22" s="10"/>
    </row>
    <row r="23" spans="1:4" s="11" customFormat="1" ht="18" customHeight="1" x14ac:dyDescent="0.25">
      <c r="A23" s="58" t="s">
        <v>13</v>
      </c>
      <c r="B23" s="5" t="s">
        <v>48</v>
      </c>
      <c r="C23" s="10"/>
    </row>
    <row r="24" spans="1:4" ht="18" customHeight="1" x14ac:dyDescent="0.25">
      <c r="A24" s="58" t="s">
        <v>14</v>
      </c>
      <c r="B24" s="5" t="s">
        <v>49</v>
      </c>
    </row>
    <row r="25" spans="1:4" x14ac:dyDescent="0.25">
      <c r="A25" s="58" t="s">
        <v>25</v>
      </c>
      <c r="B25" s="5" t="s">
        <v>50</v>
      </c>
    </row>
    <row r="26" spans="1:4" x14ac:dyDescent="0.25">
      <c r="A26" s="58"/>
      <c r="B26" s="5"/>
    </row>
    <row r="27" spans="1:4" x14ac:dyDescent="0.25">
      <c r="A27" s="58"/>
      <c r="B27" s="5"/>
    </row>
    <row r="29" spans="1:4" x14ac:dyDescent="0.25">
      <c r="D29" s="24">
        <f>5.22/6.14</f>
        <v>0.85016286644951145</v>
      </c>
    </row>
  </sheetData>
  <mergeCells count="2">
    <mergeCell ref="A4:C4"/>
    <mergeCell ref="A1:C1"/>
  </mergeCells>
  <pageMargins left="0.15748031496062992" right="0.11811023622047245" top="0.74803149606299213" bottom="0.74803149606299213" header="0.31496062992125984" footer="0.31496062992125984"/>
  <pageSetup paperSize="9" scale="7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90" workbookViewId="0">
      <selection activeCell="A17" sqref="A1:XFD17"/>
    </sheetView>
  </sheetViews>
  <sheetFormatPr defaultRowHeight="15" x14ac:dyDescent="0.25"/>
  <cols>
    <col min="1" max="1" width="5.5703125" style="1" customWidth="1"/>
    <col min="2" max="2" width="119.28515625" style="1" customWidth="1"/>
    <col min="3" max="15" width="4.85546875" style="1" customWidth="1"/>
    <col min="16" max="16" width="4.85546875" style="7" customWidth="1"/>
    <col min="17" max="17" width="5.85546875" style="1" bestFit="1" customWidth="1"/>
    <col min="18" max="16384" width="9.140625" style="1"/>
  </cols>
  <sheetData>
    <row r="1" spans="1:17" x14ac:dyDescent="0.25">
      <c r="A1" s="18" t="s">
        <v>16</v>
      </c>
      <c r="B1" s="18"/>
      <c r="C1" s="18" t="s">
        <v>26</v>
      </c>
      <c r="D1" s="18"/>
      <c r="E1" s="18"/>
      <c r="F1" s="18"/>
      <c r="G1" s="18"/>
      <c r="H1" s="18"/>
      <c r="I1" s="18"/>
      <c r="J1" s="18"/>
      <c r="K1" s="18"/>
      <c r="L1" s="18"/>
      <c r="M1" s="18"/>
      <c r="N1" s="18"/>
      <c r="O1" s="18"/>
      <c r="P1" s="19"/>
      <c r="Q1" s="18"/>
    </row>
    <row r="2" spans="1:17" x14ac:dyDescent="0.25">
      <c r="A2" s="20" t="s">
        <v>30</v>
      </c>
      <c r="B2" s="21"/>
      <c r="C2" s="22" t="s">
        <v>0</v>
      </c>
      <c r="D2" s="22" t="s">
        <v>1</v>
      </c>
      <c r="E2" s="22" t="s">
        <v>2</v>
      </c>
      <c r="F2" s="22" t="s">
        <v>3</v>
      </c>
      <c r="G2" s="41" t="s">
        <v>24</v>
      </c>
      <c r="H2" s="22" t="s">
        <v>4</v>
      </c>
      <c r="I2" s="22" t="s">
        <v>5</v>
      </c>
      <c r="J2" s="22" t="s">
        <v>6</v>
      </c>
      <c r="K2" s="22" t="s">
        <v>7</v>
      </c>
      <c r="L2" s="22"/>
      <c r="M2" s="22"/>
      <c r="N2" s="22"/>
      <c r="O2" s="22"/>
      <c r="P2" s="22" t="s">
        <v>15</v>
      </c>
      <c r="Q2" s="22" t="s">
        <v>27</v>
      </c>
    </row>
    <row r="3" spans="1:17" s="11" customFormat="1" ht="30" customHeight="1" x14ac:dyDescent="0.25">
      <c r="A3" s="6" t="s">
        <v>0</v>
      </c>
      <c r="B3" s="29" t="s">
        <v>58</v>
      </c>
      <c r="C3" s="30"/>
      <c r="D3" s="32" t="s">
        <v>0</v>
      </c>
      <c r="E3" s="32" t="s">
        <v>0</v>
      </c>
      <c r="F3" s="32" t="s">
        <v>0</v>
      </c>
      <c r="G3" s="11" t="s">
        <v>0</v>
      </c>
      <c r="H3" s="32" t="s">
        <v>0</v>
      </c>
      <c r="I3" s="32" t="s">
        <v>0</v>
      </c>
      <c r="J3" s="32" t="s">
        <v>0</v>
      </c>
      <c r="K3" s="32" t="s">
        <v>0</v>
      </c>
      <c r="P3" s="11">
        <v>7</v>
      </c>
      <c r="Q3" s="11">
        <f>P3/$P$12</f>
        <v>0.25</v>
      </c>
    </row>
    <row r="4" spans="1:17" s="11" customFormat="1" ht="18" customHeight="1" x14ac:dyDescent="0.25">
      <c r="A4" s="6" t="s">
        <v>1</v>
      </c>
      <c r="B4" s="6" t="s">
        <v>59</v>
      </c>
      <c r="C4" s="10" t="s">
        <v>0</v>
      </c>
      <c r="D4" s="31"/>
      <c r="E4" s="11" t="s">
        <v>2</v>
      </c>
      <c r="F4" s="32" t="s">
        <v>1</v>
      </c>
      <c r="G4" s="11" t="s">
        <v>24</v>
      </c>
      <c r="H4" s="32" t="s">
        <v>1</v>
      </c>
      <c r="I4" s="32" t="s">
        <v>1</v>
      </c>
      <c r="J4" s="32" t="s">
        <v>1</v>
      </c>
      <c r="K4" s="32" t="s">
        <v>1</v>
      </c>
      <c r="P4" s="11">
        <v>5</v>
      </c>
      <c r="Q4" s="11">
        <f>P4/$P$12</f>
        <v>0.17857142857142858</v>
      </c>
    </row>
    <row r="5" spans="1:17" s="11" customFormat="1" ht="18" customHeight="1" x14ac:dyDescent="0.25">
      <c r="A5" s="6" t="s">
        <v>2</v>
      </c>
      <c r="B5" s="6" t="s">
        <v>60</v>
      </c>
      <c r="C5" s="10" t="s">
        <v>0</v>
      </c>
      <c r="D5" s="32" t="s">
        <v>2</v>
      </c>
      <c r="E5" s="33"/>
      <c r="F5" s="32" t="s">
        <v>2</v>
      </c>
      <c r="G5" s="11" t="s">
        <v>24</v>
      </c>
      <c r="H5" s="32" t="s">
        <v>2</v>
      </c>
      <c r="I5" s="32" t="s">
        <v>2</v>
      </c>
      <c r="J5" s="32" t="s">
        <v>2</v>
      </c>
      <c r="K5" s="32" t="s">
        <v>2</v>
      </c>
      <c r="P5" s="11">
        <v>6</v>
      </c>
      <c r="Q5" s="11">
        <f>P5/$P$12</f>
        <v>0.21428571428571427</v>
      </c>
    </row>
    <row r="6" spans="1:17" s="11" customFormat="1" ht="18" customHeight="1" x14ac:dyDescent="0.25">
      <c r="A6" s="6" t="s">
        <v>3</v>
      </c>
      <c r="B6" s="6" t="s">
        <v>55</v>
      </c>
      <c r="C6" s="10" t="s">
        <v>0</v>
      </c>
      <c r="D6" s="11" t="s">
        <v>1</v>
      </c>
      <c r="E6" s="11" t="s">
        <v>2</v>
      </c>
      <c r="F6" s="31"/>
      <c r="G6" s="11" t="s">
        <v>24</v>
      </c>
      <c r="H6" s="32" t="s">
        <v>3</v>
      </c>
      <c r="I6" s="32" t="s">
        <v>3</v>
      </c>
      <c r="J6" s="32" t="s">
        <v>3</v>
      </c>
      <c r="K6" s="32" t="s">
        <v>3</v>
      </c>
      <c r="P6" s="11">
        <v>4</v>
      </c>
      <c r="Q6" s="11">
        <f>P6/$P$12</f>
        <v>0.14285714285714285</v>
      </c>
    </row>
    <row r="7" spans="1:17" s="11" customFormat="1" ht="18" customHeight="1" x14ac:dyDescent="0.25">
      <c r="A7" s="23" t="s">
        <v>31</v>
      </c>
      <c r="B7" s="6"/>
      <c r="C7" s="10"/>
    </row>
    <row r="8" spans="1:17" s="11" customFormat="1" ht="18" customHeight="1" x14ac:dyDescent="0.25">
      <c r="A8" s="8" t="s">
        <v>4</v>
      </c>
      <c r="B8" s="8" t="s">
        <v>61</v>
      </c>
      <c r="C8" s="10" t="s">
        <v>0</v>
      </c>
      <c r="D8" s="11" t="s">
        <v>1</v>
      </c>
      <c r="E8" s="11" t="s">
        <v>2</v>
      </c>
      <c r="F8" s="11" t="s">
        <v>3</v>
      </c>
      <c r="G8" s="11" t="s">
        <v>24</v>
      </c>
      <c r="H8" s="31"/>
      <c r="I8" s="32" t="s">
        <v>4</v>
      </c>
      <c r="J8" s="11" t="s">
        <v>6</v>
      </c>
      <c r="K8" s="11" t="s">
        <v>7</v>
      </c>
      <c r="P8" s="11">
        <v>1</v>
      </c>
      <c r="Q8" s="11">
        <f>P8/$P$12</f>
        <v>3.5714285714285712E-2</v>
      </c>
    </row>
    <row r="9" spans="1:17" s="11" customFormat="1" ht="18" customHeight="1" x14ac:dyDescent="0.25">
      <c r="A9" s="8" t="s">
        <v>5</v>
      </c>
      <c r="B9" s="8" t="s">
        <v>46</v>
      </c>
      <c r="C9" s="10" t="s">
        <v>0</v>
      </c>
      <c r="D9" s="11" t="s">
        <v>1</v>
      </c>
      <c r="E9" s="11" t="s">
        <v>2</v>
      </c>
      <c r="F9" s="11" t="s">
        <v>3</v>
      </c>
      <c r="G9" s="11" t="s">
        <v>24</v>
      </c>
      <c r="H9" s="11" t="s">
        <v>4</v>
      </c>
      <c r="I9" s="31"/>
      <c r="J9" s="32" t="s">
        <v>5</v>
      </c>
      <c r="K9" s="11" t="s">
        <v>7</v>
      </c>
      <c r="P9" s="11">
        <v>1</v>
      </c>
      <c r="Q9" s="11">
        <f>P9/$P$12</f>
        <v>3.5714285714285712E-2</v>
      </c>
    </row>
    <row r="10" spans="1:17" s="11" customFormat="1" ht="18" customHeight="1" x14ac:dyDescent="0.25">
      <c r="A10" s="8" t="s">
        <v>6</v>
      </c>
      <c r="B10" s="8" t="s">
        <v>62</v>
      </c>
      <c r="C10" s="10" t="s">
        <v>0</v>
      </c>
      <c r="D10" s="11" t="s">
        <v>1</v>
      </c>
      <c r="E10" s="11" t="s">
        <v>2</v>
      </c>
      <c r="F10" s="11" t="s">
        <v>3</v>
      </c>
      <c r="G10" s="11" t="s">
        <v>24</v>
      </c>
      <c r="H10" s="32" t="s">
        <v>6</v>
      </c>
      <c r="I10" s="11" t="s">
        <v>5</v>
      </c>
      <c r="J10" s="31"/>
      <c r="K10" s="32" t="s">
        <v>6</v>
      </c>
      <c r="P10" s="11">
        <v>2</v>
      </c>
      <c r="Q10" s="11">
        <f>P10/$P$12</f>
        <v>7.1428571428571425E-2</v>
      </c>
    </row>
    <row r="11" spans="1:17" s="11" customFormat="1" ht="18" customHeight="1" x14ac:dyDescent="0.25">
      <c r="A11" s="8" t="s">
        <v>7</v>
      </c>
      <c r="B11" s="8" t="s">
        <v>56</v>
      </c>
      <c r="C11" s="10" t="s">
        <v>0</v>
      </c>
      <c r="D11" s="11" t="s">
        <v>1</v>
      </c>
      <c r="E11" s="11" t="s">
        <v>2</v>
      </c>
      <c r="F11" s="11" t="s">
        <v>3</v>
      </c>
      <c r="G11" s="11" t="s">
        <v>24</v>
      </c>
      <c r="H11" s="32" t="s">
        <v>7</v>
      </c>
      <c r="I11" s="32" t="s">
        <v>7</v>
      </c>
      <c r="J11" s="11" t="s">
        <v>6</v>
      </c>
      <c r="K11" s="31"/>
      <c r="P11" s="11">
        <v>2</v>
      </c>
      <c r="Q11" s="11">
        <f>P11/$P$12</f>
        <v>7.1428571428571425E-2</v>
      </c>
    </row>
    <row r="12" spans="1:17" x14ac:dyDescent="0.25">
      <c r="P12" s="7">
        <f>SUM(P3:P11)</f>
        <v>28</v>
      </c>
      <c r="Q12" s="34">
        <f>SUM(Q3:Q11)</f>
        <v>1</v>
      </c>
    </row>
  </sheetData>
  <pageMargins left="0.23622047244094491" right="0.23622047244094491" top="0.74803149606299213" bottom="0.74803149606299213" header="0.31496062992125984" footer="0.31496062992125984"/>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66" workbookViewId="0">
      <selection activeCell="A14" sqref="A1:XFD14"/>
    </sheetView>
  </sheetViews>
  <sheetFormatPr defaultRowHeight="15" x14ac:dyDescent="0.25"/>
  <cols>
    <col min="1" max="1" width="5" style="1" customWidth="1"/>
    <col min="2" max="2" width="115.28515625" style="1" customWidth="1"/>
    <col min="3" max="11" width="5" style="1" customWidth="1"/>
    <col min="12" max="13" width="5" style="2" customWidth="1"/>
    <col min="14" max="14" width="9.28515625" style="1" bestFit="1" customWidth="1"/>
    <col min="15" max="16384" width="9.140625" style="1"/>
  </cols>
  <sheetData>
    <row r="1" spans="1:14" x14ac:dyDescent="0.25">
      <c r="A1" s="84" t="s">
        <v>17</v>
      </c>
      <c r="B1" s="84"/>
      <c r="C1" s="84" t="s">
        <v>26</v>
      </c>
      <c r="D1" s="84"/>
      <c r="E1" s="84"/>
      <c r="F1" s="84"/>
      <c r="G1" s="84"/>
      <c r="H1" s="84"/>
      <c r="I1" s="84"/>
      <c r="J1" s="84"/>
      <c r="K1" s="84"/>
      <c r="L1" s="84"/>
      <c r="M1" s="84"/>
      <c r="N1" s="84"/>
    </row>
    <row r="2" spans="1:14" x14ac:dyDescent="0.25">
      <c r="A2" s="1" t="s">
        <v>28</v>
      </c>
      <c r="C2" s="16" t="s">
        <v>8</v>
      </c>
      <c r="D2" s="16" t="s">
        <v>9</v>
      </c>
      <c r="E2" s="16" t="s">
        <v>10</v>
      </c>
      <c r="F2" s="16" t="s">
        <v>11</v>
      </c>
      <c r="G2" s="16" t="s">
        <v>12</v>
      </c>
      <c r="H2" s="16" t="s">
        <v>13</v>
      </c>
      <c r="I2" s="16" t="s">
        <v>14</v>
      </c>
      <c r="J2" s="16" t="s">
        <v>25</v>
      </c>
      <c r="L2" s="16"/>
      <c r="M2" s="14" t="s">
        <v>15</v>
      </c>
      <c r="N2" s="14" t="s">
        <v>27</v>
      </c>
    </row>
    <row r="3" spans="1:14" x14ac:dyDescent="0.25">
      <c r="A3" s="3" t="s">
        <v>8</v>
      </c>
      <c r="B3" s="3" t="s">
        <v>51</v>
      </c>
      <c r="C3" s="35"/>
      <c r="D3" s="36" t="s">
        <v>8</v>
      </c>
      <c r="E3" s="36" t="s">
        <v>8</v>
      </c>
      <c r="F3" s="36" t="s">
        <v>8</v>
      </c>
      <c r="G3" s="36" t="s">
        <v>8</v>
      </c>
      <c r="H3" s="36" t="s">
        <v>8</v>
      </c>
      <c r="I3" s="36" t="s">
        <v>8</v>
      </c>
      <c r="J3" s="36" t="s">
        <v>8</v>
      </c>
      <c r="M3" s="2">
        <v>7</v>
      </c>
      <c r="N3" s="38">
        <f>M3/$M$12</f>
        <v>0.25</v>
      </c>
    </row>
    <row r="4" spans="1:14" x14ac:dyDescent="0.25">
      <c r="A4" s="3" t="s">
        <v>9</v>
      </c>
      <c r="B4" s="3" t="s">
        <v>52</v>
      </c>
      <c r="C4" s="1" t="s">
        <v>8</v>
      </c>
      <c r="D4" s="35"/>
      <c r="E4" s="36" t="s">
        <v>9</v>
      </c>
      <c r="F4" s="36" t="s">
        <v>9</v>
      </c>
      <c r="G4" s="36" t="s">
        <v>9</v>
      </c>
      <c r="H4" s="36" t="s">
        <v>9</v>
      </c>
      <c r="I4" s="36" t="s">
        <v>9</v>
      </c>
      <c r="J4" s="36" t="s">
        <v>9</v>
      </c>
      <c r="M4" s="2">
        <v>6</v>
      </c>
      <c r="N4" s="38">
        <f>M4/$M$12</f>
        <v>0.21428571428571427</v>
      </c>
    </row>
    <row r="5" spans="1:14" x14ac:dyDescent="0.25">
      <c r="A5" s="3" t="s">
        <v>10</v>
      </c>
      <c r="B5" s="3" t="s">
        <v>53</v>
      </c>
      <c r="C5" s="1" t="s">
        <v>8</v>
      </c>
      <c r="D5" s="1" t="s">
        <v>9</v>
      </c>
      <c r="E5" s="35"/>
      <c r="F5" s="36" t="s">
        <v>10</v>
      </c>
      <c r="G5" s="36" t="s">
        <v>10</v>
      </c>
      <c r="H5" s="36" t="s">
        <v>10</v>
      </c>
      <c r="I5" s="36" t="s">
        <v>10</v>
      </c>
      <c r="J5" s="36" t="s">
        <v>10</v>
      </c>
      <c r="M5" s="2">
        <v>5</v>
      </c>
      <c r="N5" s="38">
        <f>M5/$M$12</f>
        <v>0.17857142857142858</v>
      </c>
    </row>
    <row r="6" spans="1:14" x14ac:dyDescent="0.25">
      <c r="A6" s="3" t="s">
        <v>11</v>
      </c>
      <c r="B6" s="3" t="s">
        <v>54</v>
      </c>
      <c r="C6" s="1" t="s">
        <v>8</v>
      </c>
      <c r="D6" s="1" t="s">
        <v>9</v>
      </c>
      <c r="E6" s="1" t="s">
        <v>10</v>
      </c>
      <c r="F6" s="35"/>
      <c r="G6" s="36" t="s">
        <v>11</v>
      </c>
      <c r="H6" s="36" t="s">
        <v>11</v>
      </c>
      <c r="I6" s="36" t="s">
        <v>11</v>
      </c>
      <c r="J6" s="36" t="s">
        <v>11</v>
      </c>
      <c r="M6" s="2">
        <v>4</v>
      </c>
      <c r="N6" s="38">
        <f>M6/$M$12</f>
        <v>0.14285714285714285</v>
      </c>
    </row>
    <row r="7" spans="1:14" x14ac:dyDescent="0.25">
      <c r="A7" s="4" t="s">
        <v>29</v>
      </c>
      <c r="B7" s="4"/>
      <c r="N7" s="38"/>
    </row>
    <row r="8" spans="1:14" x14ac:dyDescent="0.25">
      <c r="A8" s="5" t="s">
        <v>12</v>
      </c>
      <c r="B8" s="5" t="s">
        <v>47</v>
      </c>
      <c r="C8" s="1" t="s">
        <v>8</v>
      </c>
      <c r="D8" s="1" t="s">
        <v>9</v>
      </c>
      <c r="E8" s="1" t="s">
        <v>10</v>
      </c>
      <c r="F8" s="37" t="s">
        <v>11</v>
      </c>
      <c r="G8" s="35"/>
      <c r="H8" s="15" t="s">
        <v>12</v>
      </c>
      <c r="I8" s="1" t="s">
        <v>14</v>
      </c>
      <c r="J8" s="1" t="s">
        <v>25</v>
      </c>
      <c r="M8" s="2">
        <v>1</v>
      </c>
      <c r="N8" s="38">
        <f>M8/$M$12</f>
        <v>3.5714285714285712E-2</v>
      </c>
    </row>
    <row r="9" spans="1:14" x14ac:dyDescent="0.25">
      <c r="A9" s="5" t="s">
        <v>13</v>
      </c>
      <c r="B9" s="5" t="s">
        <v>48</v>
      </c>
      <c r="C9" s="1" t="s">
        <v>8</v>
      </c>
      <c r="D9" s="1" t="s">
        <v>9</v>
      </c>
      <c r="E9" s="1" t="s">
        <v>10</v>
      </c>
      <c r="F9" s="37" t="s">
        <v>11</v>
      </c>
      <c r="G9" s="1" t="s">
        <v>12</v>
      </c>
      <c r="H9" s="35"/>
      <c r="I9" s="1" t="s">
        <v>13</v>
      </c>
      <c r="J9" s="1" t="s">
        <v>25</v>
      </c>
      <c r="M9" s="2">
        <v>1</v>
      </c>
      <c r="N9" s="38">
        <f>M9/$M$12</f>
        <v>3.5714285714285712E-2</v>
      </c>
    </row>
    <row r="10" spans="1:14" x14ac:dyDescent="0.25">
      <c r="A10" s="5" t="s">
        <v>14</v>
      </c>
      <c r="B10" s="5" t="s">
        <v>49</v>
      </c>
      <c r="C10" s="1" t="s">
        <v>8</v>
      </c>
      <c r="D10" s="1" t="s">
        <v>9</v>
      </c>
      <c r="E10" s="1" t="s">
        <v>10</v>
      </c>
      <c r="F10" s="37" t="s">
        <v>11</v>
      </c>
      <c r="G10" s="1" t="s">
        <v>14</v>
      </c>
      <c r="H10" s="1" t="s">
        <v>13</v>
      </c>
      <c r="I10" s="35"/>
      <c r="J10" s="1" t="s">
        <v>14</v>
      </c>
      <c r="M10" s="2">
        <v>2</v>
      </c>
      <c r="N10" s="38">
        <f>M10/$M$12</f>
        <v>7.1428571428571425E-2</v>
      </c>
    </row>
    <row r="11" spans="1:14" x14ac:dyDescent="0.25">
      <c r="A11" s="5" t="s">
        <v>25</v>
      </c>
      <c r="B11" s="5" t="s">
        <v>50</v>
      </c>
      <c r="C11" s="1" t="s">
        <v>8</v>
      </c>
      <c r="D11" s="1" t="s">
        <v>9</v>
      </c>
      <c r="E11" s="1" t="s">
        <v>10</v>
      </c>
      <c r="F11" s="37" t="s">
        <v>11</v>
      </c>
      <c r="G11" s="1" t="s">
        <v>25</v>
      </c>
      <c r="H11" s="1" t="s">
        <v>25</v>
      </c>
      <c r="I11" s="1" t="s">
        <v>14</v>
      </c>
      <c r="J11" s="35"/>
      <c r="M11" s="2">
        <v>2</v>
      </c>
      <c r="N11" s="38">
        <f>M11/$M$12</f>
        <v>7.1428571428571425E-2</v>
      </c>
    </row>
    <row r="12" spans="1:14" x14ac:dyDescent="0.25">
      <c r="M12" s="2">
        <f>SUM(M3:M11)</f>
        <v>28</v>
      </c>
      <c r="N12" s="17">
        <f>SUM(N3:N11)</f>
        <v>1</v>
      </c>
    </row>
  </sheetData>
  <mergeCells count="2">
    <mergeCell ref="A1:B1"/>
    <mergeCell ref="C1:N1"/>
  </mergeCells>
  <pageMargins left="0.23622047244094491" right="0.23622047244094491" top="0.74803149606299213" bottom="0.74803149606299213" header="0.31496062992125984" footer="0.31496062992125984"/>
  <pageSetup paperSize="9" scale="77"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6"/>
  <sheetViews>
    <sheetView topLeftCell="F1" zoomScale="84" workbookViewId="0">
      <selection activeCell="F43" sqref="A1:XFD43"/>
    </sheetView>
  </sheetViews>
  <sheetFormatPr defaultRowHeight="12" x14ac:dyDescent="0.2"/>
  <cols>
    <col min="1" max="1" width="7.7109375" style="26" bestFit="1" customWidth="1"/>
    <col min="2" max="2" width="128.5703125" style="26" customWidth="1"/>
    <col min="3" max="3" width="4.5703125" style="28" bestFit="1" customWidth="1"/>
    <col min="4" max="4" width="9.140625" style="28" bestFit="1" customWidth="1"/>
    <col min="5" max="5" width="4.7109375" style="28" bestFit="1" customWidth="1"/>
    <col min="6" max="6" width="11.7109375" style="28" bestFit="1" customWidth="1"/>
    <col min="7" max="7" width="3.7109375" style="26" customWidth="1"/>
    <col min="8" max="10" width="4.140625" style="26" bestFit="1" customWidth="1"/>
    <col min="11" max="11" width="3.7109375" style="26" hidden="1" customWidth="1"/>
    <col min="12" max="23" width="3.7109375" style="26" customWidth="1"/>
    <col min="24" max="24" width="6.28515625" style="26" bestFit="1" customWidth="1"/>
    <col min="25" max="25" width="6.28515625" style="28" bestFit="1" customWidth="1"/>
    <col min="26" max="26" width="8" style="28" bestFit="1" customWidth="1"/>
    <col min="27" max="27" width="6" style="28" bestFit="1" customWidth="1"/>
    <col min="28" max="29" width="4.140625" style="28" bestFit="1" customWidth="1"/>
    <col min="30" max="31" width="8.140625" style="26" customWidth="1"/>
    <col min="32" max="32" width="12.85546875" style="26" customWidth="1"/>
    <col min="33" max="33" width="8.140625" style="26" customWidth="1"/>
    <col min="34" max="16384" width="9.140625" style="26"/>
  </cols>
  <sheetData>
    <row r="2" spans="1:27" ht="14.25" x14ac:dyDescent="0.2">
      <c r="A2" s="18" t="s">
        <v>16</v>
      </c>
      <c r="B2" s="18"/>
      <c r="C2" s="47" t="s">
        <v>15</v>
      </c>
      <c r="D2" s="47" t="s">
        <v>32</v>
      </c>
      <c r="E2" s="47" t="s">
        <v>18</v>
      </c>
      <c r="F2" s="47" t="s">
        <v>19</v>
      </c>
      <c r="G2" s="85" t="s">
        <v>34</v>
      </c>
      <c r="H2" s="86"/>
      <c r="I2" s="86"/>
      <c r="J2" s="86"/>
      <c r="K2" s="86"/>
      <c r="L2" s="86"/>
      <c r="M2" s="86"/>
      <c r="N2" s="86"/>
      <c r="O2" s="86"/>
      <c r="P2" s="86"/>
      <c r="Q2" s="86"/>
      <c r="R2" s="86"/>
      <c r="S2" s="86"/>
      <c r="T2" s="86"/>
      <c r="U2" s="86"/>
      <c r="V2" s="86"/>
      <c r="W2" s="87"/>
      <c r="X2" s="47" t="s">
        <v>20</v>
      </c>
      <c r="Y2" s="54" t="s">
        <v>21</v>
      </c>
      <c r="Z2" s="54" t="s">
        <v>22</v>
      </c>
      <c r="AA2" s="54" t="s">
        <v>23</v>
      </c>
    </row>
    <row r="3" spans="1:27" ht="15" x14ac:dyDescent="0.25">
      <c r="A3" s="20" t="s">
        <v>30</v>
      </c>
      <c r="B3" s="21"/>
      <c r="C3" s="47"/>
      <c r="D3" s="47"/>
      <c r="E3" s="47"/>
      <c r="F3" s="47"/>
      <c r="G3" s="25" t="s">
        <v>0</v>
      </c>
      <c r="H3" s="25" t="s">
        <v>1</v>
      </c>
      <c r="I3" s="25" t="s">
        <v>2</v>
      </c>
      <c r="J3" s="25" t="s">
        <v>3</v>
      </c>
      <c r="K3" s="25"/>
      <c r="L3" s="25" t="s">
        <v>4</v>
      </c>
      <c r="M3" s="25" t="s">
        <v>5</v>
      </c>
      <c r="N3" s="25" t="s">
        <v>6</v>
      </c>
      <c r="O3" s="25" t="s">
        <v>7</v>
      </c>
      <c r="P3" s="25" t="s">
        <v>8</v>
      </c>
      <c r="Q3" s="25" t="s">
        <v>9</v>
      </c>
      <c r="R3" s="25" t="s">
        <v>10</v>
      </c>
      <c r="S3" s="25" t="s">
        <v>11</v>
      </c>
      <c r="T3" s="25" t="s">
        <v>12</v>
      </c>
      <c r="U3" s="25" t="s">
        <v>13</v>
      </c>
      <c r="V3" s="25" t="s">
        <v>14</v>
      </c>
      <c r="W3" s="25" t="s">
        <v>25</v>
      </c>
      <c r="X3" s="49"/>
      <c r="Y3" s="49"/>
      <c r="Z3" s="49"/>
      <c r="AA3" s="49"/>
    </row>
    <row r="4" spans="1:27" ht="15" x14ac:dyDescent="0.25">
      <c r="A4" s="48" t="s">
        <v>0</v>
      </c>
      <c r="B4" s="29" t="s">
        <v>58</v>
      </c>
      <c r="C4" s="28">
        <f>'KOMPARASI INTERNAL'!P3</f>
        <v>7</v>
      </c>
      <c r="D4" s="64">
        <f>'KOMPARASI INTERNAL'!Q3</f>
        <v>0.25</v>
      </c>
      <c r="E4" s="28">
        <f>C4</f>
        <v>7</v>
      </c>
      <c r="F4" s="52">
        <f>D4*E4/100</f>
        <v>1.7500000000000002E-2</v>
      </c>
      <c r="G4" s="45"/>
      <c r="H4" s="26">
        <v>3</v>
      </c>
      <c r="I4" s="26">
        <v>5</v>
      </c>
      <c r="J4" s="26">
        <v>5</v>
      </c>
      <c r="L4" s="26">
        <v>1</v>
      </c>
      <c r="M4" s="26">
        <v>1</v>
      </c>
      <c r="N4" s="26">
        <v>1</v>
      </c>
      <c r="O4" s="26">
        <v>1</v>
      </c>
      <c r="P4" s="26">
        <v>5</v>
      </c>
      <c r="Q4" s="26">
        <v>5</v>
      </c>
      <c r="R4" s="26">
        <v>5</v>
      </c>
      <c r="S4" s="26">
        <v>5</v>
      </c>
      <c r="T4" s="26">
        <v>1</v>
      </c>
      <c r="U4" s="26">
        <v>1</v>
      </c>
      <c r="V4" s="26">
        <v>1</v>
      </c>
      <c r="W4" s="26">
        <v>1</v>
      </c>
      <c r="X4" s="26">
        <f>SUM(G4:W4)/16</f>
        <v>2.5625</v>
      </c>
      <c r="Y4" s="52">
        <f>(X4*D4)/100</f>
        <v>6.4062499999999996E-3</v>
      </c>
      <c r="Z4" s="62">
        <f>Y4+F4</f>
        <v>2.390625E-2</v>
      </c>
      <c r="AA4" s="28">
        <v>1</v>
      </c>
    </row>
    <row r="5" spans="1:27" ht="15" x14ac:dyDescent="0.25">
      <c r="A5" s="48" t="s">
        <v>1</v>
      </c>
      <c r="B5" s="6" t="s">
        <v>59</v>
      </c>
      <c r="C5" s="28">
        <f>'KOMPARASI INTERNAL'!P4</f>
        <v>5</v>
      </c>
      <c r="D5" s="64">
        <f>'KOMPARASI INTERNAL'!Q4</f>
        <v>0.17857142857142858</v>
      </c>
      <c r="E5" s="28">
        <f t="shared" ref="E5:E23" si="0">C5</f>
        <v>5</v>
      </c>
      <c r="F5" s="52">
        <f>D5*E5/100</f>
        <v>8.9285714285714298E-3</v>
      </c>
      <c r="G5" s="26">
        <v>3</v>
      </c>
      <c r="H5" s="45"/>
      <c r="I5" s="26">
        <v>5</v>
      </c>
      <c r="J5" s="26">
        <v>5</v>
      </c>
      <c r="L5" s="26">
        <v>1</v>
      </c>
      <c r="M5" s="26">
        <v>1</v>
      </c>
      <c r="N5" s="26">
        <v>1</v>
      </c>
      <c r="O5" s="26">
        <v>1</v>
      </c>
      <c r="P5" s="26">
        <v>3</v>
      </c>
      <c r="Q5" s="26">
        <v>3</v>
      </c>
      <c r="R5" s="26">
        <v>3</v>
      </c>
      <c r="S5" s="26">
        <v>5</v>
      </c>
      <c r="T5" s="26">
        <v>1</v>
      </c>
      <c r="U5" s="26">
        <v>1</v>
      </c>
      <c r="V5" s="26">
        <v>1</v>
      </c>
      <c r="W5" s="26">
        <v>1</v>
      </c>
      <c r="X5" s="26">
        <f t="shared" ref="X5:X23" si="1">SUM(G5:W5)/16</f>
        <v>2.1875</v>
      </c>
      <c r="Y5" s="52">
        <f t="shared" ref="Y5:Y23" si="2">(X5*D5)/100</f>
        <v>3.90625E-3</v>
      </c>
      <c r="Z5" s="62">
        <f t="shared" ref="Z5:Z23" si="3">Y5+F5</f>
        <v>1.283482142857143E-2</v>
      </c>
      <c r="AA5" s="28">
        <v>3</v>
      </c>
    </row>
    <row r="6" spans="1:27" ht="15" x14ac:dyDescent="0.25">
      <c r="A6" s="48" t="s">
        <v>2</v>
      </c>
      <c r="B6" s="6" t="s">
        <v>60</v>
      </c>
      <c r="C6" s="28">
        <f>'KOMPARASI INTERNAL'!P5</f>
        <v>6</v>
      </c>
      <c r="D6" s="64">
        <f>'KOMPARASI INTERNAL'!Q5</f>
        <v>0.21428571428571427</v>
      </c>
      <c r="E6" s="28">
        <f t="shared" si="0"/>
        <v>6</v>
      </c>
      <c r="F6" s="52">
        <f>D6*E6/100</f>
        <v>1.2857142857142855E-2</v>
      </c>
      <c r="G6" s="26">
        <v>5</v>
      </c>
      <c r="H6" s="26">
        <v>5</v>
      </c>
      <c r="I6" s="45"/>
      <c r="J6" s="26">
        <v>3</v>
      </c>
      <c r="L6" s="26">
        <v>1</v>
      </c>
      <c r="M6" s="26">
        <v>1</v>
      </c>
      <c r="N6" s="26">
        <v>1</v>
      </c>
      <c r="O6" s="26">
        <v>1</v>
      </c>
      <c r="P6" s="26">
        <v>5</v>
      </c>
      <c r="Q6" s="26">
        <v>5</v>
      </c>
      <c r="R6" s="26">
        <v>5</v>
      </c>
      <c r="S6" s="26">
        <v>5</v>
      </c>
      <c r="T6" s="26">
        <v>1</v>
      </c>
      <c r="U6" s="26">
        <v>1</v>
      </c>
      <c r="V6" s="26">
        <v>1</v>
      </c>
      <c r="W6" s="26">
        <v>1</v>
      </c>
      <c r="X6" s="26">
        <f t="shared" si="1"/>
        <v>2.5625</v>
      </c>
      <c r="Y6" s="52">
        <f t="shared" si="2"/>
        <v>5.4910714285714276E-3</v>
      </c>
      <c r="Z6" s="62">
        <f t="shared" si="3"/>
        <v>1.8348214285714284E-2</v>
      </c>
      <c r="AA6" s="28">
        <v>2</v>
      </c>
    </row>
    <row r="7" spans="1:27" ht="15" x14ac:dyDescent="0.25">
      <c r="A7" s="48" t="s">
        <v>3</v>
      </c>
      <c r="B7" s="6" t="s">
        <v>55</v>
      </c>
      <c r="C7" s="28">
        <f>'KOMPARASI INTERNAL'!P6</f>
        <v>4</v>
      </c>
      <c r="D7" s="64">
        <f>'KOMPARASI INTERNAL'!Q6</f>
        <v>0.14285714285714285</v>
      </c>
      <c r="E7" s="28">
        <f t="shared" si="0"/>
        <v>4</v>
      </c>
      <c r="F7" s="52">
        <f>D7*E7/100</f>
        <v>5.7142857142857143E-3</v>
      </c>
      <c r="G7" s="26">
        <v>5</v>
      </c>
      <c r="H7" s="26">
        <v>5</v>
      </c>
      <c r="I7" s="26">
        <v>3</v>
      </c>
      <c r="J7" s="45"/>
      <c r="L7" s="26">
        <v>1</v>
      </c>
      <c r="M7" s="26">
        <v>1</v>
      </c>
      <c r="N7" s="26">
        <v>1</v>
      </c>
      <c r="O7" s="26">
        <v>1</v>
      </c>
      <c r="P7" s="26">
        <v>3</v>
      </c>
      <c r="Q7" s="26">
        <v>2</v>
      </c>
      <c r="R7" s="26">
        <v>3</v>
      </c>
      <c r="S7" s="26">
        <v>3</v>
      </c>
      <c r="T7" s="26">
        <v>1</v>
      </c>
      <c r="U7" s="26">
        <v>1</v>
      </c>
      <c r="V7" s="26">
        <v>1</v>
      </c>
      <c r="W7" s="26">
        <v>1</v>
      </c>
      <c r="X7" s="26">
        <f t="shared" si="1"/>
        <v>2</v>
      </c>
      <c r="Y7" s="52">
        <f t="shared" si="2"/>
        <v>2.8571428571428571E-3</v>
      </c>
      <c r="Z7" s="62">
        <f t="shared" si="3"/>
        <v>8.5714285714285719E-3</v>
      </c>
    </row>
    <row r="8" spans="1:27" ht="15" x14ac:dyDescent="0.25">
      <c r="A8" s="23" t="s">
        <v>31</v>
      </c>
      <c r="B8" s="4"/>
      <c r="D8" s="64"/>
      <c r="F8" s="52"/>
      <c r="Y8" s="52"/>
      <c r="Z8" s="63">
        <f>SUM(Z4:Z7)</f>
        <v>6.3660714285714293E-2</v>
      </c>
    </row>
    <row r="9" spans="1:27" ht="15" x14ac:dyDescent="0.25">
      <c r="A9" s="8" t="s">
        <v>4</v>
      </c>
      <c r="B9" s="8" t="s">
        <v>61</v>
      </c>
      <c r="C9" s="28">
        <f>'KOMPARASI INTERNAL'!P8</f>
        <v>1</v>
      </c>
      <c r="D9" s="64">
        <f>'KOMPARASI INTERNAL'!Q8</f>
        <v>3.5714285714285712E-2</v>
      </c>
      <c r="E9" s="28">
        <f t="shared" si="0"/>
        <v>1</v>
      </c>
      <c r="F9" s="52">
        <f>D9*E9/100</f>
        <v>3.5714285714285714E-4</v>
      </c>
      <c r="G9" s="26">
        <v>1</v>
      </c>
      <c r="H9" s="26">
        <v>1</v>
      </c>
      <c r="I9" s="26">
        <v>1</v>
      </c>
      <c r="J9" s="26">
        <v>1</v>
      </c>
      <c r="L9" s="45"/>
      <c r="M9" s="26">
        <v>3</v>
      </c>
      <c r="N9" s="26">
        <v>1</v>
      </c>
      <c r="O9" s="26">
        <v>5</v>
      </c>
      <c r="P9" s="26">
        <v>2</v>
      </c>
      <c r="Q9" s="26">
        <v>1</v>
      </c>
      <c r="R9" s="26">
        <v>1</v>
      </c>
      <c r="S9" s="26">
        <v>2</v>
      </c>
      <c r="T9" s="26">
        <v>2</v>
      </c>
      <c r="U9" s="26">
        <v>1</v>
      </c>
      <c r="V9" s="26">
        <v>2</v>
      </c>
      <c r="W9" s="26">
        <v>3</v>
      </c>
      <c r="X9" s="26">
        <f t="shared" si="1"/>
        <v>1.6875</v>
      </c>
      <c r="Y9" s="52">
        <f t="shared" si="2"/>
        <v>6.0267857142857139E-4</v>
      </c>
      <c r="Z9" s="62">
        <f t="shared" si="3"/>
        <v>9.5982142857142859E-4</v>
      </c>
      <c r="AA9" s="28">
        <v>3</v>
      </c>
    </row>
    <row r="10" spans="1:27" ht="15" x14ac:dyDescent="0.25">
      <c r="A10" s="8" t="s">
        <v>5</v>
      </c>
      <c r="B10" s="8" t="s">
        <v>46</v>
      </c>
      <c r="C10" s="28">
        <f>'KOMPARASI INTERNAL'!P9</f>
        <v>1</v>
      </c>
      <c r="D10" s="64">
        <f>'KOMPARASI INTERNAL'!Q9</f>
        <v>3.5714285714285712E-2</v>
      </c>
      <c r="E10" s="28">
        <f t="shared" si="0"/>
        <v>1</v>
      </c>
      <c r="F10" s="52">
        <f>D10*E10/100</f>
        <v>3.5714285714285714E-4</v>
      </c>
      <c r="G10" s="26">
        <v>1</v>
      </c>
      <c r="H10" s="26">
        <v>1</v>
      </c>
      <c r="I10" s="26">
        <v>1</v>
      </c>
      <c r="J10" s="26">
        <v>1</v>
      </c>
      <c r="L10" s="26">
        <v>3</v>
      </c>
      <c r="M10" s="45"/>
      <c r="N10" s="26">
        <v>3</v>
      </c>
      <c r="O10" s="26">
        <v>5</v>
      </c>
      <c r="P10" s="26">
        <v>1</v>
      </c>
      <c r="Q10" s="26">
        <v>1</v>
      </c>
      <c r="R10" s="26">
        <v>1</v>
      </c>
      <c r="S10" s="26">
        <v>2</v>
      </c>
      <c r="T10" s="26">
        <v>2</v>
      </c>
      <c r="U10" s="26">
        <v>1</v>
      </c>
      <c r="V10" s="26">
        <v>1</v>
      </c>
      <c r="W10" s="26">
        <v>3</v>
      </c>
      <c r="X10" s="26">
        <f t="shared" si="1"/>
        <v>1.6875</v>
      </c>
      <c r="Y10" s="52">
        <f t="shared" si="2"/>
        <v>6.0267857142857139E-4</v>
      </c>
      <c r="Z10" s="62">
        <f t="shared" si="3"/>
        <v>9.5982142857142859E-4</v>
      </c>
    </row>
    <row r="11" spans="1:27" ht="15" x14ac:dyDescent="0.25">
      <c r="A11" s="8" t="s">
        <v>6</v>
      </c>
      <c r="B11" s="8" t="s">
        <v>62</v>
      </c>
      <c r="C11" s="28">
        <f>'KOMPARASI INTERNAL'!P10</f>
        <v>2</v>
      </c>
      <c r="D11" s="64">
        <f>'KOMPARASI INTERNAL'!Q10</f>
        <v>7.1428571428571425E-2</v>
      </c>
      <c r="E11" s="28">
        <f t="shared" si="0"/>
        <v>2</v>
      </c>
      <c r="F11" s="52">
        <f>D11*E11/100</f>
        <v>1.4285714285714286E-3</v>
      </c>
      <c r="G11" s="26">
        <v>1</v>
      </c>
      <c r="H11" s="26">
        <v>1</v>
      </c>
      <c r="I11" s="26">
        <v>1</v>
      </c>
      <c r="J11" s="26">
        <v>1</v>
      </c>
      <c r="L11" s="26">
        <v>1</v>
      </c>
      <c r="M11" s="26">
        <v>3</v>
      </c>
      <c r="N11" s="45"/>
      <c r="O11" s="26">
        <v>5</v>
      </c>
      <c r="P11" s="26">
        <v>1</v>
      </c>
      <c r="Q11" s="26">
        <v>1</v>
      </c>
      <c r="R11" s="26">
        <v>1</v>
      </c>
      <c r="S11" s="26">
        <v>1</v>
      </c>
      <c r="T11" s="26">
        <v>1</v>
      </c>
      <c r="U11" s="26">
        <v>1</v>
      </c>
      <c r="V11" s="26">
        <v>1</v>
      </c>
      <c r="W11" s="26">
        <v>3</v>
      </c>
      <c r="X11" s="26">
        <f t="shared" si="1"/>
        <v>1.4375</v>
      </c>
      <c r="Y11" s="52">
        <f t="shared" si="2"/>
        <v>1.0267857142857142E-3</v>
      </c>
      <c r="Z11" s="62">
        <f t="shared" si="3"/>
        <v>2.4553571428571428E-3</v>
      </c>
      <c r="AA11" s="28">
        <v>2</v>
      </c>
    </row>
    <row r="12" spans="1:27" ht="15" x14ac:dyDescent="0.25">
      <c r="A12" s="8" t="s">
        <v>7</v>
      </c>
      <c r="B12" s="8" t="s">
        <v>56</v>
      </c>
      <c r="C12" s="28">
        <f>'KOMPARASI INTERNAL'!P11</f>
        <v>2</v>
      </c>
      <c r="D12" s="64">
        <f>'KOMPARASI INTERNAL'!Q11</f>
        <v>7.1428571428571425E-2</v>
      </c>
      <c r="E12" s="28">
        <f t="shared" si="0"/>
        <v>2</v>
      </c>
      <c r="F12" s="52">
        <f>D12*E12/100</f>
        <v>1.4285714285714286E-3</v>
      </c>
      <c r="G12" s="26">
        <v>1</v>
      </c>
      <c r="H12" s="26">
        <v>1</v>
      </c>
      <c r="I12" s="26">
        <v>1</v>
      </c>
      <c r="J12" s="26">
        <v>1</v>
      </c>
      <c r="L12" s="26">
        <v>5</v>
      </c>
      <c r="M12" s="26">
        <v>5</v>
      </c>
      <c r="N12" s="26">
        <v>5</v>
      </c>
      <c r="O12" s="45"/>
      <c r="P12" s="26">
        <v>1</v>
      </c>
      <c r="Q12" s="26">
        <v>1</v>
      </c>
      <c r="R12" s="26">
        <v>2</v>
      </c>
      <c r="S12" s="26">
        <v>3</v>
      </c>
      <c r="T12" s="26">
        <v>3</v>
      </c>
      <c r="U12" s="26">
        <v>1</v>
      </c>
      <c r="V12" s="26">
        <v>2</v>
      </c>
      <c r="W12" s="26">
        <v>3</v>
      </c>
      <c r="X12" s="26">
        <f t="shared" si="1"/>
        <v>2.1875</v>
      </c>
      <c r="Y12" s="52">
        <f t="shared" si="2"/>
        <v>1.5625000000000001E-3</v>
      </c>
      <c r="Z12" s="62">
        <f t="shared" si="3"/>
        <v>2.9910714285714289E-3</v>
      </c>
      <c r="AA12" s="28">
        <v>1</v>
      </c>
    </row>
    <row r="13" spans="1:27" ht="14.25" x14ac:dyDescent="0.2">
      <c r="A13" s="46" t="s">
        <v>17</v>
      </c>
      <c r="B13" s="46"/>
      <c r="C13" s="42">
        <f>'KOMPARASI INTERNAL'!P12</f>
        <v>28</v>
      </c>
      <c r="D13" s="65">
        <f>'KOMPARASI INTERNAL'!Q12</f>
        <v>1</v>
      </c>
      <c r="E13" s="42">
        <f t="shared" si="0"/>
        <v>28</v>
      </c>
      <c r="F13" s="52"/>
      <c r="Y13" s="52"/>
      <c r="Z13" s="63">
        <f>SUM(Z9:Z12)</f>
        <v>7.3660714285714293E-3</v>
      </c>
    </row>
    <row r="14" spans="1:27" ht="15" x14ac:dyDescent="0.25">
      <c r="A14" s="1" t="s">
        <v>28</v>
      </c>
      <c r="B14" s="1"/>
      <c r="D14" s="64"/>
      <c r="F14" s="52"/>
      <c r="Y14" s="52"/>
      <c r="Z14" s="62"/>
    </row>
    <row r="15" spans="1:27" ht="15" x14ac:dyDescent="0.25">
      <c r="A15" s="3" t="s">
        <v>8</v>
      </c>
      <c r="B15" s="3" t="s">
        <v>51</v>
      </c>
      <c r="C15" s="28">
        <f>'KOMPARASI EKSTERNAL'!M3</f>
        <v>7</v>
      </c>
      <c r="D15" s="64">
        <f>'KOMPARASI EKSTERNAL'!N3</f>
        <v>0.25</v>
      </c>
      <c r="E15" s="28">
        <f t="shared" si="0"/>
        <v>7</v>
      </c>
      <c r="F15" s="52">
        <f>D15*E15/100</f>
        <v>1.7500000000000002E-2</v>
      </c>
      <c r="G15" s="26">
        <v>5</v>
      </c>
      <c r="H15" s="26">
        <v>3</v>
      </c>
      <c r="I15" s="26">
        <v>5</v>
      </c>
      <c r="J15" s="26">
        <v>3</v>
      </c>
      <c r="L15" s="26">
        <v>2</v>
      </c>
      <c r="M15" s="26">
        <v>1</v>
      </c>
      <c r="N15" s="26">
        <v>1</v>
      </c>
      <c r="O15" s="26">
        <v>1</v>
      </c>
      <c r="P15" s="45"/>
      <c r="Q15" s="26">
        <v>3</v>
      </c>
      <c r="R15" s="26">
        <v>5</v>
      </c>
      <c r="S15" s="26">
        <v>5</v>
      </c>
      <c r="T15" s="26">
        <v>1</v>
      </c>
      <c r="U15" s="26">
        <v>1</v>
      </c>
      <c r="V15" s="26">
        <v>1</v>
      </c>
      <c r="W15" s="26">
        <v>1</v>
      </c>
      <c r="X15" s="26">
        <f t="shared" si="1"/>
        <v>2.375</v>
      </c>
      <c r="Y15" s="52">
        <f t="shared" si="2"/>
        <v>5.9375000000000001E-3</v>
      </c>
      <c r="Z15" s="62">
        <f t="shared" si="3"/>
        <v>2.34375E-2</v>
      </c>
      <c r="AA15" s="28">
        <v>1</v>
      </c>
    </row>
    <row r="16" spans="1:27" ht="15" x14ac:dyDescent="0.25">
      <c r="A16" s="3" t="s">
        <v>9</v>
      </c>
      <c r="B16" s="3" t="s">
        <v>52</v>
      </c>
      <c r="C16" s="28">
        <f>'KOMPARASI EKSTERNAL'!M4</f>
        <v>6</v>
      </c>
      <c r="D16" s="64">
        <f>'KOMPARASI EKSTERNAL'!N4</f>
        <v>0.21428571428571427</v>
      </c>
      <c r="E16" s="28">
        <f t="shared" si="0"/>
        <v>6</v>
      </c>
      <c r="F16" s="52">
        <f>D16*E16/100</f>
        <v>1.2857142857142855E-2</v>
      </c>
      <c r="G16" s="26">
        <v>5</v>
      </c>
      <c r="H16" s="26">
        <v>3</v>
      </c>
      <c r="I16" s="26">
        <v>5</v>
      </c>
      <c r="J16" s="26">
        <v>2</v>
      </c>
      <c r="L16" s="26">
        <v>1</v>
      </c>
      <c r="M16" s="26">
        <v>1</v>
      </c>
      <c r="N16" s="26">
        <v>1</v>
      </c>
      <c r="O16" s="26">
        <v>1</v>
      </c>
      <c r="P16" s="26">
        <v>3</v>
      </c>
      <c r="Q16" s="45"/>
      <c r="R16" s="26">
        <v>3</v>
      </c>
      <c r="S16" s="26">
        <v>3</v>
      </c>
      <c r="T16" s="26">
        <v>1</v>
      </c>
      <c r="U16" s="26">
        <v>1</v>
      </c>
      <c r="V16" s="26">
        <v>1</v>
      </c>
      <c r="W16" s="26">
        <v>1</v>
      </c>
      <c r="X16" s="26">
        <f t="shared" si="1"/>
        <v>2</v>
      </c>
      <c r="Y16" s="52">
        <f t="shared" si="2"/>
        <v>4.2857142857142851E-3</v>
      </c>
      <c r="Z16" s="62">
        <f t="shared" si="3"/>
        <v>1.714285714285714E-2</v>
      </c>
      <c r="AA16" s="28">
        <v>2</v>
      </c>
    </row>
    <row r="17" spans="1:27" ht="15" x14ac:dyDescent="0.25">
      <c r="A17" s="3" t="s">
        <v>10</v>
      </c>
      <c r="B17" s="3" t="s">
        <v>53</v>
      </c>
      <c r="C17" s="28">
        <f>'KOMPARASI EKSTERNAL'!M5</f>
        <v>5</v>
      </c>
      <c r="D17" s="64">
        <f>'KOMPARASI EKSTERNAL'!N5</f>
        <v>0.17857142857142858</v>
      </c>
      <c r="E17" s="28">
        <f t="shared" si="0"/>
        <v>5</v>
      </c>
      <c r="F17" s="52">
        <f>D17*E17/100</f>
        <v>8.9285714285714298E-3</v>
      </c>
      <c r="G17" s="26">
        <v>5</v>
      </c>
      <c r="H17" s="26">
        <v>3</v>
      </c>
      <c r="I17" s="26">
        <v>5</v>
      </c>
      <c r="J17" s="26">
        <v>3</v>
      </c>
      <c r="L17" s="26">
        <v>1</v>
      </c>
      <c r="M17" s="26">
        <v>1</v>
      </c>
      <c r="N17" s="26">
        <v>1</v>
      </c>
      <c r="O17" s="26">
        <v>2</v>
      </c>
      <c r="P17" s="26">
        <v>5</v>
      </c>
      <c r="Q17" s="26">
        <v>3</v>
      </c>
      <c r="R17" s="45"/>
      <c r="S17" s="26">
        <v>3</v>
      </c>
      <c r="T17" s="26">
        <v>1</v>
      </c>
      <c r="U17" s="26">
        <v>1</v>
      </c>
      <c r="V17" s="26">
        <v>1</v>
      </c>
      <c r="W17" s="26">
        <v>1</v>
      </c>
      <c r="X17" s="26">
        <f t="shared" si="1"/>
        <v>2.25</v>
      </c>
      <c r="Y17" s="52">
        <f t="shared" si="2"/>
        <v>4.0178571428571433E-3</v>
      </c>
      <c r="Z17" s="62">
        <f t="shared" si="3"/>
        <v>1.2946428571428574E-2</v>
      </c>
      <c r="AA17" s="28">
        <v>3</v>
      </c>
    </row>
    <row r="18" spans="1:27" ht="15" x14ac:dyDescent="0.25">
      <c r="A18" s="3" t="s">
        <v>11</v>
      </c>
      <c r="B18" s="3" t="s">
        <v>54</v>
      </c>
      <c r="C18" s="28">
        <f>'KOMPARASI EKSTERNAL'!M6</f>
        <v>4</v>
      </c>
      <c r="D18" s="64">
        <f>'KOMPARASI EKSTERNAL'!N6</f>
        <v>0.14285714285714285</v>
      </c>
      <c r="E18" s="28">
        <f t="shared" si="0"/>
        <v>4</v>
      </c>
      <c r="F18" s="52">
        <f>D18*E18/100</f>
        <v>5.7142857142857143E-3</v>
      </c>
      <c r="G18" s="26">
        <v>5</v>
      </c>
      <c r="H18" s="26">
        <v>5</v>
      </c>
      <c r="I18" s="26">
        <v>5</v>
      </c>
      <c r="J18" s="26">
        <v>3</v>
      </c>
      <c r="L18" s="26">
        <v>2</v>
      </c>
      <c r="M18" s="26">
        <v>2</v>
      </c>
      <c r="N18" s="26">
        <v>1</v>
      </c>
      <c r="O18" s="26">
        <v>3</v>
      </c>
      <c r="P18" s="26">
        <v>5</v>
      </c>
      <c r="Q18" s="26">
        <v>3</v>
      </c>
      <c r="R18" s="26">
        <v>3</v>
      </c>
      <c r="S18" s="45"/>
      <c r="T18" s="26">
        <v>1</v>
      </c>
      <c r="U18" s="26">
        <v>1</v>
      </c>
      <c r="V18" s="26">
        <v>1</v>
      </c>
      <c r="W18" s="26">
        <v>1</v>
      </c>
      <c r="X18" s="26">
        <f t="shared" si="1"/>
        <v>2.5625</v>
      </c>
      <c r="Y18" s="52">
        <f t="shared" si="2"/>
        <v>3.6607142857142854E-3</v>
      </c>
      <c r="Z18" s="62">
        <f t="shared" si="3"/>
        <v>9.3749999999999997E-3</v>
      </c>
    </row>
    <row r="19" spans="1:27" ht="15" x14ac:dyDescent="0.25">
      <c r="A19" s="4" t="s">
        <v>29</v>
      </c>
      <c r="B19" s="4"/>
      <c r="D19" s="64"/>
      <c r="F19" s="52"/>
      <c r="Y19" s="52"/>
      <c r="Z19" s="63">
        <f>SUM(Z15:Z18)</f>
        <v>6.2901785714285716E-2</v>
      </c>
    </row>
    <row r="20" spans="1:27" ht="15" x14ac:dyDescent="0.25">
      <c r="A20" s="5" t="s">
        <v>12</v>
      </c>
      <c r="B20" s="5" t="s">
        <v>47</v>
      </c>
      <c r="C20" s="28">
        <f>'KOMPARASI EKSTERNAL'!M8</f>
        <v>1</v>
      </c>
      <c r="D20" s="64">
        <f>'KOMPARASI EKSTERNAL'!N8</f>
        <v>3.5714285714285712E-2</v>
      </c>
      <c r="E20" s="28">
        <f t="shared" si="0"/>
        <v>1</v>
      </c>
      <c r="F20" s="52">
        <f>D20*E20/100</f>
        <v>3.5714285714285714E-4</v>
      </c>
      <c r="G20" s="26">
        <v>1</v>
      </c>
      <c r="H20" s="26">
        <v>1</v>
      </c>
      <c r="I20" s="26">
        <v>1</v>
      </c>
      <c r="J20" s="26">
        <v>1</v>
      </c>
      <c r="L20" s="26">
        <v>2</v>
      </c>
      <c r="M20" s="26">
        <v>2</v>
      </c>
      <c r="N20" s="26">
        <v>1</v>
      </c>
      <c r="O20" s="26">
        <v>3</v>
      </c>
      <c r="P20" s="26">
        <v>1</v>
      </c>
      <c r="Q20" s="26">
        <v>1</v>
      </c>
      <c r="R20" s="26">
        <v>1</v>
      </c>
      <c r="S20" s="26">
        <v>1</v>
      </c>
      <c r="T20" s="45"/>
      <c r="U20" s="26">
        <v>1</v>
      </c>
      <c r="V20" s="26">
        <v>3</v>
      </c>
      <c r="W20" s="26">
        <v>3</v>
      </c>
      <c r="X20" s="26">
        <f t="shared" si="1"/>
        <v>1.4375</v>
      </c>
      <c r="Y20" s="52">
        <f t="shared" si="2"/>
        <v>5.1339285714285712E-4</v>
      </c>
      <c r="Z20" s="62">
        <f t="shared" si="3"/>
        <v>8.7053571428571432E-4</v>
      </c>
      <c r="AA20" s="28">
        <v>3</v>
      </c>
    </row>
    <row r="21" spans="1:27" ht="15" x14ac:dyDescent="0.25">
      <c r="A21" s="5" t="s">
        <v>13</v>
      </c>
      <c r="B21" s="5" t="s">
        <v>48</v>
      </c>
      <c r="C21" s="28">
        <f>'KOMPARASI EKSTERNAL'!M9</f>
        <v>1</v>
      </c>
      <c r="D21" s="64">
        <f>'KOMPARASI EKSTERNAL'!N9</f>
        <v>3.5714285714285712E-2</v>
      </c>
      <c r="E21" s="28">
        <f t="shared" si="0"/>
        <v>1</v>
      </c>
      <c r="F21" s="52">
        <f>D21*E21/100</f>
        <v>3.5714285714285714E-4</v>
      </c>
      <c r="G21" s="26">
        <v>1</v>
      </c>
      <c r="H21" s="26">
        <v>1</v>
      </c>
      <c r="I21" s="26">
        <v>1</v>
      </c>
      <c r="J21" s="26">
        <v>1</v>
      </c>
      <c r="L21" s="26">
        <v>1</v>
      </c>
      <c r="M21" s="26">
        <v>1</v>
      </c>
      <c r="N21" s="26">
        <v>1</v>
      </c>
      <c r="O21" s="26">
        <v>1</v>
      </c>
      <c r="P21" s="26">
        <v>1</v>
      </c>
      <c r="Q21" s="26">
        <v>1</v>
      </c>
      <c r="R21" s="26">
        <v>1</v>
      </c>
      <c r="S21" s="26">
        <v>1</v>
      </c>
      <c r="T21" s="26">
        <v>1</v>
      </c>
      <c r="U21" s="45"/>
      <c r="V21" s="26">
        <v>1</v>
      </c>
      <c r="W21" s="26">
        <v>1</v>
      </c>
      <c r="X21" s="26">
        <f t="shared" si="1"/>
        <v>0.9375</v>
      </c>
      <c r="Y21" s="52">
        <f t="shared" si="2"/>
        <v>3.3482142857142857E-4</v>
      </c>
      <c r="Z21" s="62">
        <f t="shared" si="3"/>
        <v>6.9196428571428577E-4</v>
      </c>
    </row>
    <row r="22" spans="1:27" ht="15" x14ac:dyDescent="0.25">
      <c r="A22" s="5" t="s">
        <v>14</v>
      </c>
      <c r="B22" s="5" t="s">
        <v>49</v>
      </c>
      <c r="C22" s="28">
        <f>'KOMPARASI EKSTERNAL'!M10</f>
        <v>2</v>
      </c>
      <c r="D22" s="64">
        <f>'KOMPARASI EKSTERNAL'!N10</f>
        <v>7.1428571428571425E-2</v>
      </c>
      <c r="E22" s="28">
        <f t="shared" si="0"/>
        <v>2</v>
      </c>
      <c r="F22" s="52">
        <f>D22*E22/100</f>
        <v>1.4285714285714286E-3</v>
      </c>
      <c r="G22" s="26">
        <v>1</v>
      </c>
      <c r="H22" s="26">
        <v>1</v>
      </c>
      <c r="I22" s="26">
        <v>1</v>
      </c>
      <c r="J22" s="26">
        <v>1</v>
      </c>
      <c r="L22" s="26">
        <v>2</v>
      </c>
      <c r="M22" s="26">
        <v>1</v>
      </c>
      <c r="N22" s="26">
        <v>1</v>
      </c>
      <c r="O22" s="26">
        <v>2</v>
      </c>
      <c r="P22" s="26">
        <v>1</v>
      </c>
      <c r="Q22" s="26">
        <v>1</v>
      </c>
      <c r="R22" s="26">
        <v>1</v>
      </c>
      <c r="S22" s="26">
        <v>1</v>
      </c>
      <c r="T22" s="26">
        <v>3</v>
      </c>
      <c r="U22" s="26">
        <v>1</v>
      </c>
      <c r="V22" s="45"/>
      <c r="W22" s="26">
        <v>5</v>
      </c>
      <c r="X22" s="26">
        <f t="shared" si="1"/>
        <v>1.4375</v>
      </c>
      <c r="Y22" s="52">
        <f t="shared" si="2"/>
        <v>1.0267857142857142E-3</v>
      </c>
      <c r="Z22" s="62">
        <f t="shared" si="3"/>
        <v>2.4553571428571428E-3</v>
      </c>
      <c r="AA22" s="28">
        <v>2</v>
      </c>
    </row>
    <row r="23" spans="1:27" ht="15" x14ac:dyDescent="0.25">
      <c r="A23" s="5" t="s">
        <v>25</v>
      </c>
      <c r="B23" s="5" t="s">
        <v>50</v>
      </c>
      <c r="C23" s="28">
        <f>'KOMPARASI EKSTERNAL'!M11</f>
        <v>2</v>
      </c>
      <c r="D23" s="64">
        <f>'KOMPARASI EKSTERNAL'!N11</f>
        <v>7.1428571428571425E-2</v>
      </c>
      <c r="E23" s="28">
        <f t="shared" si="0"/>
        <v>2</v>
      </c>
      <c r="F23" s="52">
        <f>D23*E23/100</f>
        <v>1.4285714285714286E-3</v>
      </c>
      <c r="G23" s="26">
        <v>1</v>
      </c>
      <c r="H23" s="26">
        <v>1</v>
      </c>
      <c r="I23" s="26">
        <v>1</v>
      </c>
      <c r="J23" s="26">
        <v>1</v>
      </c>
      <c r="L23" s="26">
        <v>3</v>
      </c>
      <c r="M23" s="26">
        <v>3</v>
      </c>
      <c r="N23" s="26">
        <v>3</v>
      </c>
      <c r="O23" s="26">
        <v>3</v>
      </c>
      <c r="P23" s="26">
        <v>1</v>
      </c>
      <c r="Q23" s="26">
        <v>1</v>
      </c>
      <c r="R23" s="26">
        <v>1</v>
      </c>
      <c r="S23" s="26">
        <v>1</v>
      </c>
      <c r="T23" s="26">
        <v>3</v>
      </c>
      <c r="U23" s="26">
        <v>1</v>
      </c>
      <c r="V23" s="26">
        <v>5</v>
      </c>
      <c r="W23" s="45"/>
      <c r="X23" s="26">
        <f t="shared" si="1"/>
        <v>1.8125</v>
      </c>
      <c r="Y23" s="52">
        <f t="shared" si="2"/>
        <v>1.2946428571428571E-3</v>
      </c>
      <c r="Z23" s="62">
        <f t="shared" si="3"/>
        <v>2.7232142857142854E-3</v>
      </c>
      <c r="AA23" s="28">
        <v>1</v>
      </c>
    </row>
    <row r="24" spans="1:27" x14ac:dyDescent="0.2">
      <c r="C24" s="42">
        <f>'KOMPARASI EKSTERNAL'!M12</f>
        <v>28</v>
      </c>
      <c r="D24" s="65">
        <f>'KOMPARASI EKSTERNAL'!N12</f>
        <v>1</v>
      </c>
      <c r="E24" s="42">
        <f>C24</f>
        <v>28</v>
      </c>
      <c r="Z24" s="63">
        <f>SUM(Z20:Z23)</f>
        <v>6.7410714285714279E-3</v>
      </c>
    </row>
    <row r="25" spans="1:27" x14ac:dyDescent="0.2">
      <c r="Z25" s="62"/>
    </row>
    <row r="26" spans="1:27" x14ac:dyDescent="0.2">
      <c r="Z26" s="62"/>
    </row>
  </sheetData>
  <mergeCells count="1">
    <mergeCell ref="G2:W2"/>
  </mergeCells>
  <pageMargins left="0.23622047244094491" right="0.19685039370078741" top="1.27" bottom="0.74803149606299213" header="0.31496062992125984" footer="0.31496062992125984"/>
  <pageSetup paperSize="9" scale="8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zoomScale="60" workbookViewId="0">
      <selection activeCell="AD26" sqref="AD26"/>
    </sheetView>
  </sheetViews>
  <sheetFormatPr defaultRowHeight="15" x14ac:dyDescent="0.25"/>
  <cols>
    <col min="1" max="1" width="7.140625" customWidth="1"/>
    <col min="2" max="2" width="98.28515625" customWidth="1"/>
    <col min="3" max="3" width="5.7109375" bestFit="1" customWidth="1"/>
    <col min="4" max="4" width="10.28515625" bestFit="1" customWidth="1"/>
    <col min="5" max="5" width="6" bestFit="1" customWidth="1"/>
    <col min="6" max="6" width="7.7109375" bestFit="1" customWidth="1"/>
    <col min="7" max="11" width="3" hidden="1" customWidth="1"/>
    <col min="12" max="15" width="3.5703125" hidden="1" customWidth="1"/>
    <col min="16" max="23" width="3.28515625" hidden="1" customWidth="1"/>
    <col min="24" max="25" width="7.7109375" bestFit="1" customWidth="1"/>
    <col min="26" max="26" width="8.5703125" bestFit="1" customWidth="1"/>
    <col min="27" max="27" width="7.42578125" bestFit="1" customWidth="1"/>
    <col min="30" max="30" width="9.140625" customWidth="1"/>
    <col min="31" max="31" width="4.85546875" customWidth="1"/>
    <col min="32" max="32" width="15.7109375" bestFit="1" customWidth="1"/>
  </cols>
  <sheetData>
    <row r="1" spans="1:34" x14ac:dyDescent="0.25">
      <c r="A1" s="18" t="str">
        <f>'EVALUASI I E'!A2</f>
        <v>FAKTOR INTERNAL</v>
      </c>
      <c r="B1" s="18"/>
      <c r="C1" s="47" t="str">
        <f>'EVALUASI I E'!C2</f>
        <v>NF</v>
      </c>
      <c r="D1" s="47" t="str">
        <f>'EVALUASI I E'!D2</f>
        <v>BF (%)</v>
      </c>
      <c r="E1" s="47" t="str">
        <f>'EVALUASI I E'!E2</f>
        <v>ND</v>
      </c>
      <c r="F1" s="47" t="str">
        <f>'EVALUASI I E'!F2</f>
        <v>NBD</v>
      </c>
      <c r="G1" s="85" t="str">
        <f>'EVALUASI I E'!G2</f>
        <v>NILAI KETERKAITAN</v>
      </c>
      <c r="H1" s="86"/>
      <c r="I1" s="86"/>
      <c r="J1" s="86"/>
      <c r="K1" s="86"/>
      <c r="L1" s="86"/>
      <c r="M1" s="86"/>
      <c r="N1" s="86"/>
      <c r="O1" s="86"/>
      <c r="P1" s="86"/>
      <c r="Q1" s="86"/>
      <c r="R1" s="86"/>
      <c r="S1" s="86"/>
      <c r="T1" s="86"/>
      <c r="U1" s="86"/>
      <c r="V1" s="86"/>
      <c r="W1" s="87"/>
      <c r="X1" s="47" t="str">
        <f>'EVALUASI I E'!X2</f>
        <v>NRK</v>
      </c>
      <c r="Y1" s="47" t="str">
        <f>'EVALUASI I E'!Y2</f>
        <v>NBK</v>
      </c>
      <c r="Z1" s="47" t="str">
        <f>'EVALUASI I E'!Z2</f>
        <v>TNB</v>
      </c>
      <c r="AA1" s="47" t="str">
        <f>'EVALUASI I E'!AA2</f>
        <v>FKK</v>
      </c>
    </row>
    <row r="2" spans="1:34" x14ac:dyDescent="0.25">
      <c r="A2" s="20" t="str">
        <f>'EVALUASI I E'!A3</f>
        <v>Kekuatan (Strenghts)</v>
      </c>
      <c r="B2" s="21"/>
      <c r="C2" s="47"/>
      <c r="D2" s="47"/>
      <c r="E2" s="47"/>
      <c r="F2" s="47"/>
      <c r="G2" s="25" t="str">
        <f>'EVALUASI I E'!G3</f>
        <v>S1</v>
      </c>
      <c r="H2" s="25" t="str">
        <f>'EVALUASI I E'!H3</f>
        <v>S2</v>
      </c>
      <c r="I2" s="25" t="str">
        <f>'EVALUASI I E'!I3</f>
        <v>S3</v>
      </c>
      <c r="J2" s="25" t="str">
        <f>'EVALUASI I E'!J3</f>
        <v>S4</v>
      </c>
      <c r="K2" s="25">
        <f>'EVALUASI I E'!K3</f>
        <v>0</v>
      </c>
      <c r="L2" s="25" t="str">
        <f>'EVALUASI I E'!L3</f>
        <v>W1</v>
      </c>
      <c r="M2" s="25" t="str">
        <f>'EVALUASI I E'!M3</f>
        <v>W2</v>
      </c>
      <c r="N2" s="25" t="str">
        <f>'EVALUASI I E'!N3</f>
        <v>W3</v>
      </c>
      <c r="O2" s="25" t="str">
        <f>'EVALUASI I E'!O3</f>
        <v>W4</v>
      </c>
      <c r="P2" s="25" t="str">
        <f>'EVALUASI I E'!P3</f>
        <v>O1</v>
      </c>
      <c r="Q2" s="25" t="str">
        <f>'EVALUASI I E'!Q3</f>
        <v>O2</v>
      </c>
      <c r="R2" s="25" t="str">
        <f>'EVALUASI I E'!R3</f>
        <v>O3</v>
      </c>
      <c r="S2" s="25" t="str">
        <f>'EVALUASI I E'!S3</f>
        <v>O4</v>
      </c>
      <c r="T2" s="25" t="str">
        <f>'EVALUASI I E'!T3</f>
        <v>T1</v>
      </c>
      <c r="U2" s="25" t="str">
        <f>'EVALUASI I E'!U3</f>
        <v>T2</v>
      </c>
      <c r="V2" s="25" t="str">
        <f>'EVALUASI I E'!V3</f>
        <v>T3</v>
      </c>
      <c r="W2" s="25" t="str">
        <f>'EVALUASI I E'!W3</f>
        <v>T4</v>
      </c>
      <c r="X2" s="49">
        <f>'EVALUASI I E'!X3</f>
        <v>0</v>
      </c>
      <c r="Y2" s="49">
        <f>'EVALUASI I E'!Y3</f>
        <v>0</v>
      </c>
      <c r="Z2" s="49">
        <f>'EVALUASI I E'!Z3</f>
        <v>0</v>
      </c>
      <c r="AA2" s="49">
        <f>'EVALUASI I E'!AA3</f>
        <v>0</v>
      </c>
    </row>
    <row r="3" spans="1:34" x14ac:dyDescent="0.25">
      <c r="A3" s="48" t="str">
        <f>'EVALUASI I E'!A4</f>
        <v>S1</v>
      </c>
      <c r="B3" s="29" t="str">
        <f>'EVALUASI I E'!B4</f>
        <v>merupakan aktifitas yang memiliki  dampak positif untuk mengurangi jumlah sampah plastik  bahkan hingga 100%</v>
      </c>
      <c r="C3" s="28">
        <f>'EVALUASI I E'!C4</f>
        <v>7</v>
      </c>
      <c r="D3" s="40">
        <f>'EVALUASI I E'!D4</f>
        <v>0.25</v>
      </c>
      <c r="E3" s="28">
        <f>'EVALUASI I E'!E4</f>
        <v>7</v>
      </c>
      <c r="F3" s="52">
        <f>'EVALUASI I E'!F4</f>
        <v>1.7500000000000002E-2</v>
      </c>
      <c r="G3" s="45">
        <f>'EVALUASI I E'!G4</f>
        <v>0</v>
      </c>
      <c r="H3" s="26">
        <f>'EVALUASI I E'!H4</f>
        <v>3</v>
      </c>
      <c r="I3" s="26">
        <f>'EVALUASI I E'!I4</f>
        <v>5</v>
      </c>
      <c r="J3" s="26">
        <f>'EVALUASI I E'!J4</f>
        <v>5</v>
      </c>
      <c r="K3" s="26">
        <f>'EVALUASI I E'!K4</f>
        <v>0</v>
      </c>
      <c r="L3" s="26">
        <f>'EVALUASI I E'!L4</f>
        <v>1</v>
      </c>
      <c r="M3" s="26">
        <f>'EVALUASI I E'!M4</f>
        <v>1</v>
      </c>
      <c r="N3" s="26">
        <f>'EVALUASI I E'!N4</f>
        <v>1</v>
      </c>
      <c r="O3" s="26">
        <f>'EVALUASI I E'!O4</f>
        <v>1</v>
      </c>
      <c r="P3" s="26">
        <f>'EVALUASI I E'!P4</f>
        <v>5</v>
      </c>
      <c r="Q3" s="26">
        <f>'EVALUASI I E'!Q4</f>
        <v>5</v>
      </c>
      <c r="R3" s="26">
        <f>'EVALUASI I E'!R4</f>
        <v>5</v>
      </c>
      <c r="S3" s="26">
        <f>'EVALUASI I E'!S4</f>
        <v>5</v>
      </c>
      <c r="T3" s="26">
        <f>'EVALUASI I E'!T4</f>
        <v>1</v>
      </c>
      <c r="U3" s="26">
        <f>'EVALUASI I E'!U4</f>
        <v>1</v>
      </c>
      <c r="V3" s="26">
        <f>'EVALUASI I E'!V4</f>
        <v>1</v>
      </c>
      <c r="W3" s="26">
        <f>'EVALUASI I E'!W4</f>
        <v>1</v>
      </c>
      <c r="X3" s="26">
        <f>'EVALUASI I E'!X4</f>
        <v>2.5625</v>
      </c>
      <c r="Y3" s="51">
        <f>'EVALUASI I E'!Y4</f>
        <v>6.4062499999999996E-3</v>
      </c>
      <c r="Z3" s="50">
        <f>'EVALUASI I E'!Z4</f>
        <v>2.390625E-2</v>
      </c>
      <c r="AA3" s="26">
        <f>'EVALUASI I E'!AA4</f>
        <v>1</v>
      </c>
      <c r="AC3" s="60" t="s">
        <v>63</v>
      </c>
      <c r="AD3" s="61">
        <f>Z7-Z12</f>
        <v>5.6294642857142863E-2</v>
      </c>
      <c r="AE3" s="61" t="s">
        <v>36</v>
      </c>
      <c r="AF3" t="s">
        <v>116</v>
      </c>
      <c r="AG3" s="61">
        <f>Z3+Z4+Z14</f>
        <v>6.0178571428571428E-2</v>
      </c>
      <c r="AH3">
        <v>2</v>
      </c>
    </row>
    <row r="4" spans="1:34" x14ac:dyDescent="0.25">
      <c r="A4" s="48" t="str">
        <f>'EVALUASI I E'!A5</f>
        <v>S2</v>
      </c>
      <c r="B4" s="6" t="str">
        <f>'EVALUASI I E'!B5</f>
        <v xml:space="preserve">merupakan aktifitas yang dapat menghasilkan  uang </v>
      </c>
      <c r="C4" s="28">
        <f>'EVALUASI I E'!C5</f>
        <v>5</v>
      </c>
      <c r="D4" s="40">
        <f>'EVALUASI I E'!D5</f>
        <v>0.17857142857142858</v>
      </c>
      <c r="E4" s="28">
        <f>'EVALUASI I E'!E5</f>
        <v>5</v>
      </c>
      <c r="F4" s="52">
        <f>'EVALUASI I E'!F5</f>
        <v>8.9285714285714298E-3</v>
      </c>
      <c r="G4" s="26">
        <f>'EVALUASI I E'!G5</f>
        <v>3</v>
      </c>
      <c r="H4" s="45">
        <f>'EVALUASI I E'!H5</f>
        <v>0</v>
      </c>
      <c r="I4" s="26">
        <f>'EVALUASI I E'!I5</f>
        <v>5</v>
      </c>
      <c r="J4" s="26">
        <f>'EVALUASI I E'!J5</f>
        <v>5</v>
      </c>
      <c r="K4" s="26">
        <f>'EVALUASI I E'!K5</f>
        <v>0</v>
      </c>
      <c r="L4" s="26">
        <f>'EVALUASI I E'!L5</f>
        <v>1</v>
      </c>
      <c r="M4" s="26">
        <f>'EVALUASI I E'!M5</f>
        <v>1</v>
      </c>
      <c r="N4" s="26">
        <f>'EVALUASI I E'!N5</f>
        <v>1</v>
      </c>
      <c r="O4" s="26">
        <f>'EVALUASI I E'!O5</f>
        <v>1</v>
      </c>
      <c r="P4" s="26">
        <f>'EVALUASI I E'!P5</f>
        <v>3</v>
      </c>
      <c r="Q4" s="26">
        <f>'EVALUASI I E'!Q5</f>
        <v>3</v>
      </c>
      <c r="R4" s="26">
        <f>'EVALUASI I E'!R5</f>
        <v>3</v>
      </c>
      <c r="S4" s="26">
        <f>'EVALUASI I E'!S5</f>
        <v>5</v>
      </c>
      <c r="T4" s="26">
        <f>'EVALUASI I E'!T5</f>
        <v>1</v>
      </c>
      <c r="U4" s="26">
        <f>'EVALUASI I E'!U5</f>
        <v>1</v>
      </c>
      <c r="V4" s="26">
        <f>'EVALUASI I E'!V5</f>
        <v>1</v>
      </c>
      <c r="W4" s="26">
        <f>'EVALUASI I E'!W5</f>
        <v>1</v>
      </c>
      <c r="X4" s="26">
        <f>'EVALUASI I E'!X5</f>
        <v>2.1875</v>
      </c>
      <c r="Y4" s="51">
        <f>'EVALUASI I E'!Y5</f>
        <v>3.90625E-3</v>
      </c>
      <c r="Z4" s="50">
        <f>'EVALUASI I E'!Z5</f>
        <v>1.283482142857143E-2</v>
      </c>
      <c r="AA4" s="26">
        <v>2</v>
      </c>
      <c r="AE4" t="s">
        <v>37</v>
      </c>
      <c r="AF4" t="s">
        <v>126</v>
      </c>
      <c r="AG4" s="61">
        <f>Z3+Z4+Z6+Z14+Z17</f>
        <v>7.8125E-2</v>
      </c>
      <c r="AH4">
        <v>1</v>
      </c>
    </row>
    <row r="5" spans="1:34" x14ac:dyDescent="0.25">
      <c r="A5" s="48" t="str">
        <f>'EVALUASI I E'!A6</f>
        <v>S3</v>
      </c>
      <c r="B5" s="6" t="str">
        <f>'EVALUASI I E'!B6</f>
        <v>merupakan aktifitas yang dapat  mendukung keberlangsungan kelompok masyarakat pengolah sampah plastik</v>
      </c>
      <c r="C5" s="28">
        <f>'EVALUASI I E'!C6</f>
        <v>6</v>
      </c>
      <c r="D5" s="40">
        <f>'EVALUASI I E'!D6</f>
        <v>0.21428571428571427</v>
      </c>
      <c r="E5" s="28">
        <f>'EVALUASI I E'!E6</f>
        <v>6</v>
      </c>
      <c r="F5" s="52">
        <f>'EVALUASI I E'!F6</f>
        <v>1.2857142857142855E-2</v>
      </c>
      <c r="G5" s="26">
        <f>'EVALUASI I E'!G6</f>
        <v>5</v>
      </c>
      <c r="H5" s="26">
        <f>'EVALUASI I E'!H6</f>
        <v>5</v>
      </c>
      <c r="I5" s="45">
        <f>'EVALUASI I E'!I6</f>
        <v>0</v>
      </c>
      <c r="J5" s="26">
        <f>'EVALUASI I E'!J6</f>
        <v>3</v>
      </c>
      <c r="K5" s="26">
        <f>'EVALUASI I E'!K6</f>
        <v>0</v>
      </c>
      <c r="L5" s="26">
        <f>'EVALUASI I E'!L6</f>
        <v>1</v>
      </c>
      <c r="M5" s="26">
        <f>'EVALUASI I E'!M6</f>
        <v>1</v>
      </c>
      <c r="N5" s="26">
        <f>'EVALUASI I E'!N6</f>
        <v>1</v>
      </c>
      <c r="O5" s="26">
        <f>'EVALUASI I E'!O6</f>
        <v>1</v>
      </c>
      <c r="P5" s="26">
        <f>'EVALUASI I E'!P6</f>
        <v>5</v>
      </c>
      <c r="Q5" s="26">
        <f>'EVALUASI I E'!Q6</f>
        <v>5</v>
      </c>
      <c r="R5" s="26">
        <f>'EVALUASI I E'!R6</f>
        <v>5</v>
      </c>
      <c r="S5" s="26">
        <f>'EVALUASI I E'!S6</f>
        <v>5</v>
      </c>
      <c r="T5" s="26">
        <f>'EVALUASI I E'!T6</f>
        <v>1</v>
      </c>
      <c r="U5" s="26">
        <f>'EVALUASI I E'!U6</f>
        <v>1</v>
      </c>
      <c r="V5" s="26">
        <f>'EVALUASI I E'!V6</f>
        <v>1</v>
      </c>
      <c r="W5" s="26">
        <f>'EVALUASI I E'!W6</f>
        <v>1</v>
      </c>
      <c r="X5" s="26">
        <f>'EVALUASI I E'!X6</f>
        <v>2.5625</v>
      </c>
      <c r="Y5" s="51">
        <f>'EVALUASI I E'!Y6</f>
        <v>5.4910714285714276E-3</v>
      </c>
      <c r="Z5" s="50">
        <f>'EVALUASI I E'!Z6</f>
        <v>1.8348214285714284E-2</v>
      </c>
      <c r="AA5" s="26">
        <v>3</v>
      </c>
      <c r="AC5" s="60" t="s">
        <v>64</v>
      </c>
      <c r="AD5" s="61">
        <f>Z18-Z23</f>
        <v>5.6160714285714286E-2</v>
      </c>
      <c r="AE5" s="61" t="s">
        <v>38</v>
      </c>
      <c r="AF5" t="s">
        <v>118</v>
      </c>
      <c r="AG5" s="61">
        <f>Z14+Z17+Z3</f>
        <v>5.6718749999999998E-2</v>
      </c>
    </row>
    <row r="6" spans="1:34" x14ac:dyDescent="0.25">
      <c r="A6" s="48" t="str">
        <f>'EVALUASI I E'!A7</f>
        <v>S4</v>
      </c>
      <c r="B6" s="6" t="str">
        <f>'EVALUASI I E'!B7</f>
        <v>merupakan aktifitas yang dapat membuka peluang lapangan pekerjaan</v>
      </c>
      <c r="C6" s="28">
        <f>'EVALUASI I E'!C7</f>
        <v>4</v>
      </c>
      <c r="D6" s="40">
        <f>'EVALUASI I E'!D7</f>
        <v>0.14285714285714285</v>
      </c>
      <c r="E6" s="28">
        <f>'EVALUASI I E'!E7</f>
        <v>4</v>
      </c>
      <c r="F6" s="52">
        <f>'EVALUASI I E'!F7</f>
        <v>5.7142857142857143E-3</v>
      </c>
      <c r="G6" s="26">
        <f>'EVALUASI I E'!G7</f>
        <v>5</v>
      </c>
      <c r="H6" s="26">
        <f>'EVALUASI I E'!H7</f>
        <v>5</v>
      </c>
      <c r="I6" s="26">
        <f>'EVALUASI I E'!I7</f>
        <v>3</v>
      </c>
      <c r="J6" s="45">
        <f>'EVALUASI I E'!J7</f>
        <v>0</v>
      </c>
      <c r="K6" s="26">
        <f>'EVALUASI I E'!K7</f>
        <v>0</v>
      </c>
      <c r="L6" s="26">
        <f>'EVALUASI I E'!L7</f>
        <v>1</v>
      </c>
      <c r="M6" s="26">
        <f>'EVALUASI I E'!M7</f>
        <v>1</v>
      </c>
      <c r="N6" s="26">
        <f>'EVALUASI I E'!N7</f>
        <v>1</v>
      </c>
      <c r="O6" s="26">
        <f>'EVALUASI I E'!O7</f>
        <v>1</v>
      </c>
      <c r="P6" s="26">
        <f>'EVALUASI I E'!P7</f>
        <v>3</v>
      </c>
      <c r="Q6" s="26">
        <f>'EVALUASI I E'!Q7</f>
        <v>2</v>
      </c>
      <c r="R6" s="26">
        <f>'EVALUASI I E'!R7</f>
        <v>3</v>
      </c>
      <c r="S6" s="26">
        <f>'EVALUASI I E'!S7</f>
        <v>3</v>
      </c>
      <c r="T6" s="26">
        <f>'EVALUASI I E'!T7</f>
        <v>1</v>
      </c>
      <c r="U6" s="26">
        <f>'EVALUASI I E'!U7</f>
        <v>1</v>
      </c>
      <c r="V6" s="26">
        <f>'EVALUASI I E'!V7</f>
        <v>1</v>
      </c>
      <c r="W6" s="26">
        <f>'EVALUASI I E'!W7</f>
        <v>1</v>
      </c>
      <c r="X6" s="26">
        <f>'EVALUASI I E'!X7</f>
        <v>2</v>
      </c>
      <c r="Y6" s="51">
        <f>'EVALUASI I E'!Y7</f>
        <v>2.8571428571428571E-3</v>
      </c>
      <c r="Z6" s="50">
        <f>'EVALUASI I E'!Z7</f>
        <v>8.5714285714285719E-3</v>
      </c>
      <c r="AA6" s="26"/>
      <c r="AE6" t="s">
        <v>39</v>
      </c>
      <c r="AF6" t="s">
        <v>119</v>
      </c>
      <c r="AG6" s="61">
        <f>Z15+Z3+Z5</f>
        <v>5.9397321428571431E-2</v>
      </c>
      <c r="AH6">
        <v>3</v>
      </c>
    </row>
    <row r="7" spans="1:34" x14ac:dyDescent="0.25">
      <c r="A7" s="23" t="str">
        <f>'EVALUASI I E'!A8</f>
        <v>Kelemahan (Weakness)</v>
      </c>
      <c r="B7" s="4"/>
      <c r="C7" s="28"/>
      <c r="D7" s="40"/>
      <c r="E7" s="28"/>
      <c r="F7" s="52"/>
      <c r="G7" s="26"/>
      <c r="H7" s="26"/>
      <c r="I7" s="26"/>
      <c r="J7" s="26"/>
      <c r="K7" s="26"/>
      <c r="L7" s="26"/>
      <c r="M7" s="26"/>
      <c r="N7" s="26"/>
      <c r="O7" s="26"/>
      <c r="P7" s="26"/>
      <c r="Q7" s="26"/>
      <c r="R7" s="26"/>
      <c r="S7" s="26"/>
      <c r="T7" s="26"/>
      <c r="U7" s="26"/>
      <c r="V7" s="26"/>
      <c r="W7" s="26"/>
      <c r="X7" s="26"/>
      <c r="Y7" s="51"/>
      <c r="Z7" s="53">
        <f>'EVALUASI I E'!Z8</f>
        <v>6.3660714285714293E-2</v>
      </c>
      <c r="AA7" s="26"/>
      <c r="AE7" s="61" t="s">
        <v>40</v>
      </c>
      <c r="AF7" t="s">
        <v>120</v>
      </c>
      <c r="AG7" s="61">
        <f>Z8+Z15+Z17</f>
        <v>2.747767857142857E-2</v>
      </c>
    </row>
    <row r="8" spans="1:34" x14ac:dyDescent="0.25">
      <c r="A8" s="8" t="str">
        <f>'EVALUASI I E'!A9</f>
        <v>W1</v>
      </c>
      <c r="B8" s="8" t="str">
        <f>'EVALUASI I E'!B9</f>
        <v>pada saat ini masih merupakan  aktifitas sambilan/bukan aktifitas utama  sehingga belum bisa fokus 100 % dalam mengelola sampah plastik</v>
      </c>
      <c r="C8" s="28">
        <f>'EVALUASI I E'!C9</f>
        <v>1</v>
      </c>
      <c r="D8" s="40">
        <f>'EVALUASI I E'!D9</f>
        <v>3.5714285714285712E-2</v>
      </c>
      <c r="E8" s="28">
        <f>'EVALUASI I E'!E9</f>
        <v>1</v>
      </c>
      <c r="F8" s="52">
        <f>'EVALUASI I E'!F9</f>
        <v>3.5714285714285714E-4</v>
      </c>
      <c r="G8" s="26">
        <f>'EVALUASI I E'!G9</f>
        <v>1</v>
      </c>
      <c r="H8" s="26">
        <f>'EVALUASI I E'!H9</f>
        <v>1</v>
      </c>
      <c r="I8" s="26">
        <f>'EVALUASI I E'!I9</f>
        <v>1</v>
      </c>
      <c r="J8" s="26">
        <f>'EVALUASI I E'!J9</f>
        <v>1</v>
      </c>
      <c r="K8" s="26">
        <f>'EVALUASI I E'!K9</f>
        <v>0</v>
      </c>
      <c r="L8" s="45">
        <f>'EVALUASI I E'!L9</f>
        <v>0</v>
      </c>
      <c r="M8" s="26">
        <f>'EVALUASI I E'!M9</f>
        <v>3</v>
      </c>
      <c r="N8" s="26">
        <f>'EVALUASI I E'!N9</f>
        <v>1</v>
      </c>
      <c r="O8" s="26">
        <f>'EVALUASI I E'!O9</f>
        <v>5</v>
      </c>
      <c r="P8" s="26">
        <f>'EVALUASI I E'!P9</f>
        <v>2</v>
      </c>
      <c r="Q8" s="26">
        <f>'EVALUASI I E'!Q9</f>
        <v>1</v>
      </c>
      <c r="R8" s="26">
        <f>'EVALUASI I E'!R9</f>
        <v>1</v>
      </c>
      <c r="S8" s="26">
        <f>'EVALUASI I E'!S9</f>
        <v>2</v>
      </c>
      <c r="T8" s="26">
        <f>'EVALUASI I E'!T9</f>
        <v>2</v>
      </c>
      <c r="U8" s="26">
        <f>'EVALUASI I E'!U9</f>
        <v>1</v>
      </c>
      <c r="V8" s="26">
        <f>'EVALUASI I E'!V9</f>
        <v>2</v>
      </c>
      <c r="W8" s="26">
        <f>'EVALUASI I E'!W9</f>
        <v>3</v>
      </c>
      <c r="X8" s="26">
        <f>'EVALUASI I E'!X9</f>
        <v>1.6875</v>
      </c>
      <c r="Y8" s="51">
        <f>'EVALUASI I E'!Y9</f>
        <v>6.0267857142857139E-4</v>
      </c>
      <c r="Z8" s="50">
        <f>'EVALUASI I E'!Z9</f>
        <v>9.5982142857142859E-4</v>
      </c>
      <c r="AA8" s="26">
        <f>'EVALUASI I E'!AA9</f>
        <v>3</v>
      </c>
      <c r="AE8" t="s">
        <v>41</v>
      </c>
      <c r="AF8" t="s">
        <v>121</v>
      </c>
      <c r="AG8" s="61">
        <f>Z9+Z15+Z17</f>
        <v>2.747767857142857E-2</v>
      </c>
    </row>
    <row r="9" spans="1:34" x14ac:dyDescent="0.25">
      <c r="A9" s="8" t="str">
        <f>'EVALUASI I E'!A10</f>
        <v>W2</v>
      </c>
      <c r="B9" s="8" t="str">
        <f>'EVALUASI I E'!B10</f>
        <v>tingkat kreatifitas dalam mencari ide desain yang naik turun sehingga terkadang mempengaruhi lamanya proses produksi</v>
      </c>
      <c r="C9" s="28">
        <f>'EVALUASI I E'!C10</f>
        <v>1</v>
      </c>
      <c r="D9" s="40">
        <f>'EVALUASI I E'!D10</f>
        <v>3.5714285714285712E-2</v>
      </c>
      <c r="E9" s="28">
        <f>'EVALUASI I E'!E10</f>
        <v>1</v>
      </c>
      <c r="F9" s="52">
        <f>'EVALUASI I E'!F10</f>
        <v>3.5714285714285714E-4</v>
      </c>
      <c r="G9" s="26">
        <f>'EVALUASI I E'!G10</f>
        <v>1</v>
      </c>
      <c r="H9" s="26">
        <f>'EVALUASI I E'!H10</f>
        <v>1</v>
      </c>
      <c r="I9" s="26">
        <f>'EVALUASI I E'!I10</f>
        <v>1</v>
      </c>
      <c r="J9" s="26">
        <f>'EVALUASI I E'!J10</f>
        <v>1</v>
      </c>
      <c r="K9" s="26">
        <f>'EVALUASI I E'!K10</f>
        <v>0</v>
      </c>
      <c r="L9" s="26">
        <f>'EVALUASI I E'!L10</f>
        <v>3</v>
      </c>
      <c r="M9" s="45">
        <f>'EVALUASI I E'!M10</f>
        <v>0</v>
      </c>
      <c r="N9" s="26">
        <f>'EVALUASI I E'!N10</f>
        <v>3</v>
      </c>
      <c r="O9" s="26">
        <f>'EVALUASI I E'!O10</f>
        <v>5</v>
      </c>
      <c r="P9" s="26">
        <f>'EVALUASI I E'!P10</f>
        <v>1</v>
      </c>
      <c r="Q9" s="26">
        <f>'EVALUASI I E'!Q10</f>
        <v>1</v>
      </c>
      <c r="R9" s="26">
        <f>'EVALUASI I E'!R10</f>
        <v>1</v>
      </c>
      <c r="S9" s="26">
        <f>'EVALUASI I E'!S10</f>
        <v>2</v>
      </c>
      <c r="T9" s="26">
        <f>'EVALUASI I E'!T10</f>
        <v>2</v>
      </c>
      <c r="U9" s="26">
        <f>'EVALUASI I E'!U10</f>
        <v>1</v>
      </c>
      <c r="V9" s="26">
        <f>'EVALUASI I E'!V10</f>
        <v>1</v>
      </c>
      <c r="W9" s="26">
        <f>'EVALUASI I E'!W10</f>
        <v>3</v>
      </c>
      <c r="X9" s="26">
        <f>'EVALUASI I E'!X10</f>
        <v>1.6875</v>
      </c>
      <c r="Y9" s="51">
        <f>'EVALUASI I E'!Y10</f>
        <v>6.0267857142857139E-4</v>
      </c>
      <c r="Z9" s="50">
        <f>'EVALUASI I E'!Z10</f>
        <v>9.5982142857142859E-4</v>
      </c>
      <c r="AA9" s="26"/>
      <c r="AE9" s="61" t="s">
        <v>42</v>
      </c>
      <c r="AF9" t="s">
        <v>122</v>
      </c>
      <c r="AG9" s="61">
        <f>Z17+Z10+Z11</f>
        <v>1.4821428571428572E-2</v>
      </c>
    </row>
    <row r="10" spans="1:34" x14ac:dyDescent="0.25">
      <c r="A10" s="8" t="str">
        <f>'EVALUASI I E'!A11</f>
        <v>W3</v>
      </c>
      <c r="B10" s="8" t="str">
        <f>'EVALUASI I E'!B11</f>
        <v>alat yang digunakan untuk mengolah sampah plastik masih sederhana</v>
      </c>
      <c r="C10" s="28">
        <f>'EVALUASI I E'!C11</f>
        <v>2</v>
      </c>
      <c r="D10" s="40">
        <f>'EVALUASI I E'!D11</f>
        <v>7.1428571428571425E-2</v>
      </c>
      <c r="E10" s="28">
        <f>'EVALUASI I E'!E11</f>
        <v>2</v>
      </c>
      <c r="F10" s="52">
        <f>'EVALUASI I E'!F11</f>
        <v>1.4285714285714286E-3</v>
      </c>
      <c r="G10" s="26">
        <f>'EVALUASI I E'!G11</f>
        <v>1</v>
      </c>
      <c r="H10" s="26">
        <f>'EVALUASI I E'!H11</f>
        <v>1</v>
      </c>
      <c r="I10" s="26">
        <f>'EVALUASI I E'!I11</f>
        <v>1</v>
      </c>
      <c r="J10" s="26">
        <f>'EVALUASI I E'!J11</f>
        <v>1</v>
      </c>
      <c r="K10" s="26">
        <f>'EVALUASI I E'!K11</f>
        <v>0</v>
      </c>
      <c r="L10" s="26">
        <f>'EVALUASI I E'!L11</f>
        <v>1</v>
      </c>
      <c r="M10" s="26">
        <f>'EVALUASI I E'!M11</f>
        <v>3</v>
      </c>
      <c r="N10" s="45">
        <f>'EVALUASI I E'!N11</f>
        <v>0</v>
      </c>
      <c r="O10" s="26">
        <f>'EVALUASI I E'!O11</f>
        <v>5</v>
      </c>
      <c r="P10" s="26">
        <f>'EVALUASI I E'!P11</f>
        <v>1</v>
      </c>
      <c r="Q10" s="26">
        <f>'EVALUASI I E'!Q11</f>
        <v>1</v>
      </c>
      <c r="R10" s="26">
        <f>'EVALUASI I E'!R11</f>
        <v>1</v>
      </c>
      <c r="S10" s="26">
        <f>'EVALUASI I E'!S11</f>
        <v>1</v>
      </c>
      <c r="T10" s="26">
        <f>'EVALUASI I E'!T11</f>
        <v>1</v>
      </c>
      <c r="U10" s="26">
        <f>'EVALUASI I E'!U11</f>
        <v>1</v>
      </c>
      <c r="V10" s="26">
        <f>'EVALUASI I E'!V11</f>
        <v>1</v>
      </c>
      <c r="W10" s="26">
        <f>'EVALUASI I E'!W11</f>
        <v>3</v>
      </c>
      <c r="X10" s="26">
        <f>'EVALUASI I E'!X11</f>
        <v>1.4375</v>
      </c>
      <c r="Y10" s="51">
        <f>'EVALUASI I E'!Y11</f>
        <v>1.0267857142857142E-3</v>
      </c>
      <c r="Z10" s="50">
        <f>'EVALUASI I E'!Z11</f>
        <v>2.4553571428571428E-3</v>
      </c>
      <c r="AA10" s="26">
        <f>'EVALUASI I E'!AA11</f>
        <v>2</v>
      </c>
      <c r="AE10" t="s">
        <v>43</v>
      </c>
      <c r="AF10" t="s">
        <v>123</v>
      </c>
      <c r="AG10" s="61">
        <f>Z3+Z5+Z19+Z22</f>
        <v>4.5848214285714284E-2</v>
      </c>
    </row>
    <row r="11" spans="1:34" x14ac:dyDescent="0.25">
      <c r="A11" s="8" t="str">
        <f>'EVALUASI I E'!A12</f>
        <v>W4</v>
      </c>
      <c r="B11" s="8" t="str">
        <f>'EVALUASI I E'!B12</f>
        <v>skala produksi masih kecil belum menghasilkan dapat memproduksi dalam jumlah massal</v>
      </c>
      <c r="C11" s="28">
        <f>'EVALUASI I E'!C12</f>
        <v>2</v>
      </c>
      <c r="D11" s="40">
        <f>'EVALUASI I E'!D12</f>
        <v>7.1428571428571425E-2</v>
      </c>
      <c r="E11" s="28">
        <f>'EVALUASI I E'!E12</f>
        <v>2</v>
      </c>
      <c r="F11" s="52">
        <f>'EVALUASI I E'!F12</f>
        <v>1.4285714285714286E-3</v>
      </c>
      <c r="G11" s="26">
        <f>'EVALUASI I E'!G12</f>
        <v>1</v>
      </c>
      <c r="H11" s="26">
        <f>'EVALUASI I E'!H12</f>
        <v>1</v>
      </c>
      <c r="I11" s="26">
        <f>'EVALUASI I E'!I12</f>
        <v>1</v>
      </c>
      <c r="J11" s="26">
        <f>'EVALUASI I E'!J12</f>
        <v>1</v>
      </c>
      <c r="K11" s="26">
        <f>'EVALUASI I E'!K12</f>
        <v>0</v>
      </c>
      <c r="L11" s="26">
        <f>'EVALUASI I E'!L12</f>
        <v>5</v>
      </c>
      <c r="M11" s="26">
        <f>'EVALUASI I E'!M12</f>
        <v>5</v>
      </c>
      <c r="N11" s="26">
        <f>'EVALUASI I E'!N12</f>
        <v>5</v>
      </c>
      <c r="O11" s="45">
        <f>'EVALUASI I E'!O12</f>
        <v>0</v>
      </c>
      <c r="P11" s="26">
        <f>'EVALUASI I E'!P12</f>
        <v>1</v>
      </c>
      <c r="Q11" s="26">
        <f>'EVALUASI I E'!Q12</f>
        <v>1</v>
      </c>
      <c r="R11" s="26">
        <f>'EVALUASI I E'!R12</f>
        <v>2</v>
      </c>
      <c r="S11" s="26">
        <f>'EVALUASI I E'!S12</f>
        <v>3</v>
      </c>
      <c r="T11" s="26">
        <f>'EVALUASI I E'!T12</f>
        <v>3</v>
      </c>
      <c r="U11" s="26">
        <f>'EVALUASI I E'!U12</f>
        <v>1</v>
      </c>
      <c r="V11" s="26">
        <f>'EVALUASI I E'!V12</f>
        <v>2</v>
      </c>
      <c r="W11" s="26">
        <f>'EVALUASI I E'!W12</f>
        <v>3</v>
      </c>
      <c r="X11" s="26">
        <f>'EVALUASI I E'!X12</f>
        <v>2.1875</v>
      </c>
      <c r="Y11" s="51">
        <f>'EVALUASI I E'!Y12</f>
        <v>1.5625000000000001E-3</v>
      </c>
      <c r="Z11" s="50">
        <f>'EVALUASI I E'!Z12</f>
        <v>2.9910714285714289E-3</v>
      </c>
      <c r="AA11" s="26">
        <f>'EVALUASI I E'!AA12</f>
        <v>1</v>
      </c>
      <c r="AE11" s="61" t="s">
        <v>44</v>
      </c>
      <c r="AF11" t="s">
        <v>124</v>
      </c>
      <c r="AG11" s="61">
        <f>Z4+Z6+Z20+Z21</f>
        <v>2.4553571428571432E-2</v>
      </c>
    </row>
    <row r="12" spans="1:34" x14ac:dyDescent="0.25">
      <c r="A12" s="46" t="str">
        <f>'EVALUASI I E'!A13</f>
        <v>FAKTOR EKSTERNAL</v>
      </c>
      <c r="B12" s="46"/>
      <c r="C12" s="42">
        <f>'EVALUASI I E'!C13</f>
        <v>28</v>
      </c>
      <c r="D12" s="43">
        <f>'EVALUASI I E'!D13</f>
        <v>1</v>
      </c>
      <c r="E12" s="42">
        <f>'EVALUASI I E'!E13</f>
        <v>28</v>
      </c>
      <c r="F12" s="52">
        <f>'EVALUASI I E'!F13</f>
        <v>0</v>
      </c>
      <c r="G12" s="26"/>
      <c r="H12" s="26"/>
      <c r="I12" s="26"/>
      <c r="J12" s="26"/>
      <c r="K12" s="26"/>
      <c r="L12" s="26"/>
      <c r="M12" s="26"/>
      <c r="N12" s="26"/>
      <c r="O12" s="26"/>
      <c r="P12" s="26"/>
      <c r="Q12" s="26"/>
      <c r="R12" s="26"/>
      <c r="S12" s="26"/>
      <c r="T12" s="26"/>
      <c r="U12" s="26"/>
      <c r="V12" s="26"/>
      <c r="W12" s="26"/>
      <c r="X12" s="26"/>
      <c r="Y12" s="51"/>
      <c r="Z12" s="53">
        <f>'EVALUASI I E'!Z13</f>
        <v>7.3660714285714293E-3</v>
      </c>
      <c r="AA12" s="26"/>
      <c r="AE12" t="s">
        <v>45</v>
      </c>
      <c r="AF12" t="s">
        <v>125</v>
      </c>
      <c r="AG12" s="61">
        <f>Z21+Z9+Z10+Z11</f>
        <v>8.8616071428571433E-3</v>
      </c>
    </row>
    <row r="13" spans="1:34" x14ac:dyDescent="0.25">
      <c r="A13" s="1" t="str">
        <f>'EVALUASI I E'!A14</f>
        <v>Peluang (Opportunity)</v>
      </c>
      <c r="B13" s="1"/>
      <c r="C13" s="28"/>
      <c r="D13" s="28"/>
      <c r="E13" s="28"/>
      <c r="F13" s="52"/>
      <c r="G13" s="26"/>
      <c r="H13" s="26"/>
      <c r="I13" s="26"/>
      <c r="J13" s="26"/>
      <c r="K13" s="26"/>
      <c r="L13" s="26"/>
      <c r="M13" s="26"/>
      <c r="N13" s="26"/>
      <c r="O13" s="26"/>
      <c r="P13" s="26"/>
      <c r="Q13" s="26"/>
      <c r="R13" s="26"/>
      <c r="S13" s="26"/>
      <c r="T13" s="26"/>
      <c r="U13" s="26"/>
      <c r="V13" s="26"/>
      <c r="W13" s="26"/>
      <c r="X13" s="26"/>
      <c r="Y13" s="51"/>
      <c r="Z13" s="50"/>
      <c r="AA13" s="26"/>
    </row>
    <row r="14" spans="1:34" x14ac:dyDescent="0.25">
      <c r="A14" s="3" t="str">
        <f>'EVALUASI I E'!A15</f>
        <v>O1</v>
      </c>
      <c r="B14" s="3" t="str">
        <f>'EVALUASI I E'!B15</f>
        <v>peluang bekerja sama dengan pemilik usaha yang menghasilkan sampah plastik/kemasan yang memiliki jenis yang sama dan jumlah yang banyak</v>
      </c>
      <c r="C14" s="28">
        <f>'EVALUASI I E'!C15</f>
        <v>7</v>
      </c>
      <c r="D14" s="39">
        <f>'EVALUASI I E'!D15</f>
        <v>0.25</v>
      </c>
      <c r="E14" s="28">
        <f>'EVALUASI I E'!E15</f>
        <v>7</v>
      </c>
      <c r="F14" s="52">
        <f>'EVALUASI I E'!F15</f>
        <v>1.7500000000000002E-2</v>
      </c>
      <c r="G14" s="26">
        <f>'EVALUASI I E'!G15</f>
        <v>5</v>
      </c>
      <c r="H14" s="26">
        <f>'EVALUASI I E'!H15</f>
        <v>3</v>
      </c>
      <c r="I14" s="26">
        <f>'EVALUASI I E'!I15</f>
        <v>5</v>
      </c>
      <c r="J14" s="26">
        <f>'EVALUASI I E'!J15</f>
        <v>3</v>
      </c>
      <c r="K14" s="26">
        <f>'EVALUASI I E'!K15</f>
        <v>0</v>
      </c>
      <c r="L14" s="26">
        <f>'EVALUASI I E'!L15</f>
        <v>2</v>
      </c>
      <c r="M14" s="26">
        <f>'EVALUASI I E'!M15</f>
        <v>1</v>
      </c>
      <c r="N14" s="26">
        <f>'EVALUASI I E'!N15</f>
        <v>1</v>
      </c>
      <c r="O14" s="26">
        <f>'EVALUASI I E'!O15</f>
        <v>1</v>
      </c>
      <c r="P14" s="45">
        <f>'EVALUASI I E'!P15</f>
        <v>0</v>
      </c>
      <c r="Q14" s="26">
        <f>'EVALUASI I E'!Q15</f>
        <v>3</v>
      </c>
      <c r="R14" s="26">
        <f>'EVALUASI I E'!R15</f>
        <v>5</v>
      </c>
      <c r="S14" s="26">
        <f>'EVALUASI I E'!S15</f>
        <v>5</v>
      </c>
      <c r="T14" s="26">
        <f>'EVALUASI I E'!T15</f>
        <v>1</v>
      </c>
      <c r="U14" s="26">
        <f>'EVALUASI I E'!U15</f>
        <v>1</v>
      </c>
      <c r="V14" s="26">
        <f>'EVALUASI I E'!V15</f>
        <v>1</v>
      </c>
      <c r="W14" s="26">
        <f>'EVALUASI I E'!W15</f>
        <v>1</v>
      </c>
      <c r="X14" s="26">
        <f>'EVALUASI I E'!X15</f>
        <v>2.375</v>
      </c>
      <c r="Y14" s="51">
        <f>'EVALUASI I E'!Y15</f>
        <v>5.9375000000000001E-3</v>
      </c>
      <c r="Z14" s="50">
        <f>'EVALUASI I E'!Z15</f>
        <v>2.34375E-2</v>
      </c>
      <c r="AA14" s="26">
        <f>'EVALUASI I E'!AA15</f>
        <v>1</v>
      </c>
    </row>
    <row r="15" spans="1:34" x14ac:dyDescent="0.25">
      <c r="A15" s="3" t="str">
        <f>'EVALUASI I E'!A16</f>
        <v>O2</v>
      </c>
      <c r="B15" s="3" t="str">
        <f>'EVALUASI I E'!B16</f>
        <v>mulai banyak stakeholder yang peduli terhadap masalah pengurangan sampah plastik (baik pemerintah, swasta, perusahaan, masyarakat)</v>
      </c>
      <c r="C15" s="28">
        <f>'EVALUASI I E'!C16</f>
        <v>6</v>
      </c>
      <c r="D15" s="39">
        <f>'EVALUASI I E'!D16</f>
        <v>0.21428571428571427</v>
      </c>
      <c r="E15" s="28">
        <f>'EVALUASI I E'!E16</f>
        <v>6</v>
      </c>
      <c r="F15" s="52">
        <f>'EVALUASI I E'!F16</f>
        <v>1.2857142857142855E-2</v>
      </c>
      <c r="G15" s="26">
        <f>'EVALUASI I E'!G16</f>
        <v>5</v>
      </c>
      <c r="H15" s="26">
        <f>'EVALUASI I E'!H16</f>
        <v>3</v>
      </c>
      <c r="I15" s="26">
        <f>'EVALUASI I E'!I16</f>
        <v>5</v>
      </c>
      <c r="J15" s="26">
        <f>'EVALUASI I E'!J16</f>
        <v>2</v>
      </c>
      <c r="K15" s="26">
        <f>'EVALUASI I E'!K16</f>
        <v>0</v>
      </c>
      <c r="L15" s="26">
        <f>'EVALUASI I E'!L16</f>
        <v>1</v>
      </c>
      <c r="M15" s="26">
        <f>'EVALUASI I E'!M16</f>
        <v>1</v>
      </c>
      <c r="N15" s="26">
        <f>'EVALUASI I E'!N16</f>
        <v>1</v>
      </c>
      <c r="O15" s="26">
        <f>'EVALUASI I E'!O16</f>
        <v>1</v>
      </c>
      <c r="P15" s="26">
        <f>'EVALUASI I E'!P16</f>
        <v>3</v>
      </c>
      <c r="Q15" s="45">
        <f>'EVALUASI I E'!Q16</f>
        <v>0</v>
      </c>
      <c r="R15" s="26">
        <f>'EVALUASI I E'!R16</f>
        <v>3</v>
      </c>
      <c r="S15" s="26">
        <f>'EVALUASI I E'!S16</f>
        <v>3</v>
      </c>
      <c r="T15" s="26">
        <f>'EVALUASI I E'!T16</f>
        <v>1</v>
      </c>
      <c r="U15" s="26">
        <f>'EVALUASI I E'!U16</f>
        <v>1</v>
      </c>
      <c r="V15" s="26">
        <f>'EVALUASI I E'!V16</f>
        <v>1</v>
      </c>
      <c r="W15" s="26">
        <f>'EVALUASI I E'!W16</f>
        <v>1</v>
      </c>
      <c r="X15" s="26">
        <f>'EVALUASI I E'!X16</f>
        <v>2</v>
      </c>
      <c r="Y15" s="51">
        <f>'EVALUASI I E'!Y16</f>
        <v>4.2857142857142851E-3</v>
      </c>
      <c r="Z15" s="50">
        <f>'EVALUASI I E'!Z16</f>
        <v>1.714285714285714E-2</v>
      </c>
      <c r="AA15" s="26">
        <f>'EVALUASI I E'!AA16</f>
        <v>2</v>
      </c>
    </row>
    <row r="16" spans="1:34" x14ac:dyDescent="0.25">
      <c r="A16" s="3" t="str">
        <f>'EVALUASI I E'!A17</f>
        <v>O3</v>
      </c>
      <c r="B16" s="3" t="str">
        <f>'EVALUASI I E'!B17</f>
        <v>peluang bekerja sama dengan kelompok masyarakat yang memiliki kegiatan bank sampah sebagai aktor pemasok bahan baku</v>
      </c>
      <c r="C16" s="28">
        <f>'EVALUASI I E'!C17</f>
        <v>5</v>
      </c>
      <c r="D16" s="39">
        <f>'EVALUASI I E'!D17</f>
        <v>0.17857142857142858</v>
      </c>
      <c r="E16" s="28">
        <f>'EVALUASI I E'!E17</f>
        <v>5</v>
      </c>
      <c r="F16" s="52">
        <f>'EVALUASI I E'!F17</f>
        <v>8.9285714285714298E-3</v>
      </c>
      <c r="G16" s="26">
        <f>'EVALUASI I E'!G17</f>
        <v>5</v>
      </c>
      <c r="H16" s="26">
        <f>'EVALUASI I E'!H17</f>
        <v>3</v>
      </c>
      <c r="I16" s="26">
        <f>'EVALUASI I E'!I17</f>
        <v>5</v>
      </c>
      <c r="J16" s="26">
        <f>'EVALUASI I E'!J17</f>
        <v>3</v>
      </c>
      <c r="K16" s="26">
        <f>'EVALUASI I E'!K17</f>
        <v>0</v>
      </c>
      <c r="L16" s="26">
        <f>'EVALUASI I E'!L17</f>
        <v>1</v>
      </c>
      <c r="M16" s="26">
        <f>'EVALUASI I E'!M17</f>
        <v>1</v>
      </c>
      <c r="N16" s="26">
        <f>'EVALUASI I E'!N17</f>
        <v>1</v>
      </c>
      <c r="O16" s="26">
        <f>'EVALUASI I E'!O17</f>
        <v>2</v>
      </c>
      <c r="P16" s="26">
        <f>'EVALUASI I E'!P17</f>
        <v>5</v>
      </c>
      <c r="Q16" s="26">
        <f>'EVALUASI I E'!Q17</f>
        <v>3</v>
      </c>
      <c r="R16" s="45">
        <f>'EVALUASI I E'!R17</f>
        <v>0</v>
      </c>
      <c r="S16" s="26">
        <f>'EVALUASI I E'!S17</f>
        <v>3</v>
      </c>
      <c r="T16" s="26">
        <f>'EVALUASI I E'!T17</f>
        <v>1</v>
      </c>
      <c r="U16" s="26">
        <f>'EVALUASI I E'!U17</f>
        <v>1</v>
      </c>
      <c r="V16" s="26">
        <f>'EVALUASI I E'!V17</f>
        <v>1</v>
      </c>
      <c r="W16" s="26">
        <f>'EVALUASI I E'!W17</f>
        <v>1</v>
      </c>
      <c r="X16" s="26">
        <f>'EVALUASI I E'!X17</f>
        <v>2.25</v>
      </c>
      <c r="Y16" s="51">
        <f>'EVALUASI I E'!Y17</f>
        <v>4.0178571428571433E-3</v>
      </c>
      <c r="Z16" s="50">
        <f>'EVALUASI I E'!Z17</f>
        <v>1.2946428571428574E-2</v>
      </c>
      <c r="AA16" s="26">
        <f>'EVALUASI I E'!AA17</f>
        <v>3</v>
      </c>
    </row>
    <row r="17" spans="1:27" x14ac:dyDescent="0.25">
      <c r="A17" s="3" t="str">
        <f>'EVALUASI I E'!A18</f>
        <v>O4</v>
      </c>
      <c r="B17" s="3" t="str">
        <f>'EVALUASI I E'!B18</f>
        <v>peluang untuk mendorong pengembangan sistem informasi / aplikasi  pengelolaan sampah</v>
      </c>
      <c r="C17" s="28">
        <f>'EVALUASI I E'!C18</f>
        <v>4</v>
      </c>
      <c r="D17" s="39">
        <f>'EVALUASI I E'!D18</f>
        <v>0.14285714285714285</v>
      </c>
      <c r="E17" s="28">
        <f>'EVALUASI I E'!E18</f>
        <v>4</v>
      </c>
      <c r="F17" s="52">
        <f>'EVALUASI I E'!F18</f>
        <v>5.7142857142857143E-3</v>
      </c>
      <c r="G17" s="26">
        <f>'EVALUASI I E'!G18</f>
        <v>5</v>
      </c>
      <c r="H17" s="26">
        <f>'EVALUASI I E'!H18</f>
        <v>5</v>
      </c>
      <c r="I17" s="26">
        <f>'EVALUASI I E'!I18</f>
        <v>5</v>
      </c>
      <c r="J17" s="26">
        <f>'EVALUASI I E'!J18</f>
        <v>3</v>
      </c>
      <c r="K17" s="26">
        <f>'EVALUASI I E'!K18</f>
        <v>0</v>
      </c>
      <c r="L17" s="26">
        <f>'EVALUASI I E'!L18</f>
        <v>2</v>
      </c>
      <c r="M17" s="26">
        <f>'EVALUASI I E'!M18</f>
        <v>2</v>
      </c>
      <c r="N17" s="26">
        <f>'EVALUASI I E'!N18</f>
        <v>1</v>
      </c>
      <c r="O17" s="26">
        <f>'EVALUASI I E'!O18</f>
        <v>3</v>
      </c>
      <c r="P17" s="26">
        <f>'EVALUASI I E'!P18</f>
        <v>5</v>
      </c>
      <c r="Q17" s="26">
        <f>'EVALUASI I E'!Q18</f>
        <v>3</v>
      </c>
      <c r="R17" s="26">
        <f>'EVALUASI I E'!R18</f>
        <v>3</v>
      </c>
      <c r="S17" s="45">
        <f>'EVALUASI I E'!S18</f>
        <v>0</v>
      </c>
      <c r="T17" s="26">
        <f>'EVALUASI I E'!T18</f>
        <v>1</v>
      </c>
      <c r="U17" s="26">
        <f>'EVALUASI I E'!U18</f>
        <v>1</v>
      </c>
      <c r="V17" s="26">
        <f>'EVALUASI I E'!V18</f>
        <v>1</v>
      </c>
      <c r="W17" s="26">
        <f>'EVALUASI I E'!W18</f>
        <v>1</v>
      </c>
      <c r="X17" s="26">
        <f>'EVALUASI I E'!X18</f>
        <v>2.5625</v>
      </c>
      <c r="Y17" s="51">
        <f>'EVALUASI I E'!Y18</f>
        <v>3.6607142857142854E-3</v>
      </c>
      <c r="Z17" s="50">
        <f>'EVALUASI I E'!Z18</f>
        <v>9.3749999999999997E-3</v>
      </c>
      <c r="AA17" s="26"/>
    </row>
    <row r="18" spans="1:27" x14ac:dyDescent="0.25">
      <c r="A18" s="4" t="str">
        <f>'EVALUASI I E'!A19</f>
        <v>Ancaman (Threats)</v>
      </c>
      <c r="B18" s="4"/>
      <c r="C18" s="28"/>
      <c r="D18" s="39"/>
      <c r="E18" s="28"/>
      <c r="F18" s="52"/>
      <c r="G18" s="26"/>
      <c r="H18" s="26"/>
      <c r="I18" s="26"/>
      <c r="J18" s="26"/>
      <c r="K18" s="26"/>
      <c r="L18" s="26"/>
      <c r="M18" s="26"/>
      <c r="N18" s="26"/>
      <c r="O18" s="26"/>
      <c r="P18" s="26"/>
      <c r="Q18" s="26"/>
      <c r="R18" s="26"/>
      <c r="S18" s="26"/>
      <c r="T18" s="26"/>
      <c r="U18" s="26"/>
      <c r="V18" s="26"/>
      <c r="W18" s="26"/>
      <c r="X18" s="26"/>
      <c r="Y18" s="51"/>
      <c r="Z18" s="53">
        <f>'EVALUASI I E'!Z19</f>
        <v>6.2901785714285716E-2</v>
      </c>
      <c r="AA18" s="26"/>
    </row>
    <row r="19" spans="1:27" x14ac:dyDescent="0.25">
      <c r="A19" s="5" t="str">
        <f>'EVALUASI I E'!A20</f>
        <v>T1</v>
      </c>
      <c r="B19" s="5" t="str">
        <f>'EVALUASI I E'!B20</f>
        <v>masih kurangnya pemasok bahan baku  yang  sejenis untuk menghasilkan produk  daur ulang</v>
      </c>
      <c r="C19" s="28">
        <f>'EVALUASI I E'!C20</f>
        <v>1</v>
      </c>
      <c r="D19" s="39">
        <f>'EVALUASI I E'!D20</f>
        <v>3.5714285714285712E-2</v>
      </c>
      <c r="E19" s="28">
        <f>'EVALUASI I E'!E20</f>
        <v>1</v>
      </c>
      <c r="F19" s="52">
        <f>'EVALUASI I E'!F20</f>
        <v>3.5714285714285714E-4</v>
      </c>
      <c r="G19" s="26">
        <f>'EVALUASI I E'!G20</f>
        <v>1</v>
      </c>
      <c r="H19" s="26">
        <f>'EVALUASI I E'!H20</f>
        <v>1</v>
      </c>
      <c r="I19" s="26">
        <f>'EVALUASI I E'!I20</f>
        <v>1</v>
      </c>
      <c r="J19" s="26">
        <f>'EVALUASI I E'!J20</f>
        <v>1</v>
      </c>
      <c r="K19" s="26">
        <f>'EVALUASI I E'!K20</f>
        <v>0</v>
      </c>
      <c r="L19" s="26">
        <f>'EVALUASI I E'!L20</f>
        <v>2</v>
      </c>
      <c r="M19" s="26">
        <f>'EVALUASI I E'!M20</f>
        <v>2</v>
      </c>
      <c r="N19" s="26">
        <f>'EVALUASI I E'!N20</f>
        <v>1</v>
      </c>
      <c r="O19" s="26">
        <f>'EVALUASI I E'!O20</f>
        <v>3</v>
      </c>
      <c r="P19" s="26">
        <f>'EVALUASI I E'!P20</f>
        <v>1</v>
      </c>
      <c r="Q19" s="26">
        <f>'EVALUASI I E'!Q20</f>
        <v>1</v>
      </c>
      <c r="R19" s="26">
        <f>'EVALUASI I E'!R20</f>
        <v>1</v>
      </c>
      <c r="S19" s="26">
        <f>'EVALUASI I E'!S20</f>
        <v>1</v>
      </c>
      <c r="T19" s="45">
        <f>'EVALUASI I E'!T20</f>
        <v>0</v>
      </c>
      <c r="U19" s="26">
        <f>'EVALUASI I E'!U20</f>
        <v>1</v>
      </c>
      <c r="V19" s="26">
        <f>'EVALUASI I E'!V20</f>
        <v>3</v>
      </c>
      <c r="W19" s="26">
        <f>'EVALUASI I E'!W20</f>
        <v>3</v>
      </c>
      <c r="X19" s="26">
        <f>'EVALUASI I E'!X20</f>
        <v>1.4375</v>
      </c>
      <c r="Y19" s="51">
        <f>'EVALUASI I E'!Y20</f>
        <v>5.1339285714285712E-4</v>
      </c>
      <c r="Z19" s="50">
        <f>'EVALUASI I E'!Z20</f>
        <v>8.7053571428571432E-4</v>
      </c>
      <c r="AA19" s="26">
        <f>'EVALUASI I E'!AA20</f>
        <v>3</v>
      </c>
    </row>
    <row r="20" spans="1:27" x14ac:dyDescent="0.25">
      <c r="A20" s="5" t="str">
        <f>'EVALUASI I E'!A21</f>
        <v>T2</v>
      </c>
      <c r="B20" s="5" t="str">
        <f>'EVALUASI I E'!B21</f>
        <v xml:space="preserve">harga komponen pelengkap yang relatif mahal sehingga mempengaruhi harga jual </v>
      </c>
      <c r="C20" s="28">
        <f>'EVALUASI I E'!C21</f>
        <v>1</v>
      </c>
      <c r="D20" s="39">
        <f>'EVALUASI I E'!D21</f>
        <v>3.5714285714285712E-2</v>
      </c>
      <c r="E20" s="28">
        <f>'EVALUASI I E'!E21</f>
        <v>1</v>
      </c>
      <c r="F20" s="52">
        <f>'EVALUASI I E'!F21</f>
        <v>3.5714285714285714E-4</v>
      </c>
      <c r="G20" s="26">
        <f>'EVALUASI I E'!G21</f>
        <v>1</v>
      </c>
      <c r="H20" s="26">
        <f>'EVALUASI I E'!H21</f>
        <v>1</v>
      </c>
      <c r="I20" s="26">
        <f>'EVALUASI I E'!I21</f>
        <v>1</v>
      </c>
      <c r="J20" s="26">
        <f>'EVALUASI I E'!J21</f>
        <v>1</v>
      </c>
      <c r="K20" s="26">
        <f>'EVALUASI I E'!K21</f>
        <v>0</v>
      </c>
      <c r="L20" s="26">
        <f>'EVALUASI I E'!L21</f>
        <v>1</v>
      </c>
      <c r="M20" s="26">
        <f>'EVALUASI I E'!M21</f>
        <v>1</v>
      </c>
      <c r="N20" s="26">
        <f>'EVALUASI I E'!N21</f>
        <v>1</v>
      </c>
      <c r="O20" s="26">
        <f>'EVALUASI I E'!O21</f>
        <v>1</v>
      </c>
      <c r="P20" s="26">
        <f>'EVALUASI I E'!P21</f>
        <v>1</v>
      </c>
      <c r="Q20" s="26">
        <f>'EVALUASI I E'!Q21</f>
        <v>1</v>
      </c>
      <c r="R20" s="26">
        <f>'EVALUASI I E'!R21</f>
        <v>1</v>
      </c>
      <c r="S20" s="26">
        <f>'EVALUASI I E'!S21</f>
        <v>1</v>
      </c>
      <c r="T20" s="26">
        <f>'EVALUASI I E'!T21</f>
        <v>1</v>
      </c>
      <c r="U20" s="45">
        <f>'EVALUASI I E'!U21</f>
        <v>0</v>
      </c>
      <c r="V20" s="26">
        <f>'EVALUASI I E'!V21</f>
        <v>1</v>
      </c>
      <c r="W20" s="26">
        <f>'EVALUASI I E'!W21</f>
        <v>1</v>
      </c>
      <c r="X20" s="26">
        <f>'EVALUASI I E'!X21</f>
        <v>0.9375</v>
      </c>
      <c r="Y20" s="51">
        <f>'EVALUASI I E'!Y21</f>
        <v>3.3482142857142857E-4</v>
      </c>
      <c r="Z20" s="50">
        <f>'EVALUASI I E'!Z21</f>
        <v>6.9196428571428577E-4</v>
      </c>
      <c r="AA20" s="26"/>
    </row>
    <row r="21" spans="1:27" x14ac:dyDescent="0.25">
      <c r="A21" s="5" t="str">
        <f>'EVALUASI I E'!A22</f>
        <v>T3</v>
      </c>
      <c r="B21" s="5" t="str">
        <f>'EVALUASI I E'!B22</f>
        <v>pola pikir masyarakat yang masih rendah minatnya dalam memakai barang / produk daur ulang</v>
      </c>
      <c r="C21" s="28">
        <f>'EVALUASI I E'!C22</f>
        <v>2</v>
      </c>
      <c r="D21" s="39">
        <f>'EVALUASI I E'!D22</f>
        <v>7.1428571428571425E-2</v>
      </c>
      <c r="E21" s="28">
        <f>'EVALUASI I E'!E22</f>
        <v>2</v>
      </c>
      <c r="F21" s="52">
        <f>'EVALUASI I E'!F22</f>
        <v>1.4285714285714286E-3</v>
      </c>
      <c r="G21" s="26">
        <f>'EVALUASI I E'!G22</f>
        <v>1</v>
      </c>
      <c r="H21" s="26">
        <f>'EVALUASI I E'!H22</f>
        <v>1</v>
      </c>
      <c r="I21" s="26">
        <f>'EVALUASI I E'!I22</f>
        <v>1</v>
      </c>
      <c r="J21" s="26">
        <f>'EVALUASI I E'!J22</f>
        <v>1</v>
      </c>
      <c r="K21" s="26">
        <f>'EVALUASI I E'!K22</f>
        <v>0</v>
      </c>
      <c r="L21" s="26">
        <f>'EVALUASI I E'!L22</f>
        <v>2</v>
      </c>
      <c r="M21" s="26">
        <f>'EVALUASI I E'!M22</f>
        <v>1</v>
      </c>
      <c r="N21" s="26">
        <f>'EVALUASI I E'!N22</f>
        <v>1</v>
      </c>
      <c r="O21" s="26">
        <f>'EVALUASI I E'!O22</f>
        <v>2</v>
      </c>
      <c r="P21" s="26">
        <f>'EVALUASI I E'!P22</f>
        <v>1</v>
      </c>
      <c r="Q21" s="26">
        <f>'EVALUASI I E'!Q22</f>
        <v>1</v>
      </c>
      <c r="R21" s="26">
        <f>'EVALUASI I E'!R22</f>
        <v>1</v>
      </c>
      <c r="S21" s="26">
        <f>'EVALUASI I E'!S22</f>
        <v>1</v>
      </c>
      <c r="T21" s="26">
        <f>'EVALUASI I E'!T22</f>
        <v>3</v>
      </c>
      <c r="U21" s="26">
        <f>'EVALUASI I E'!U22</f>
        <v>1</v>
      </c>
      <c r="V21" s="45">
        <f>'EVALUASI I E'!V22</f>
        <v>0</v>
      </c>
      <c r="W21" s="26">
        <f>'EVALUASI I E'!W22</f>
        <v>5</v>
      </c>
      <c r="X21" s="26">
        <f>'EVALUASI I E'!X22</f>
        <v>1.4375</v>
      </c>
      <c r="Y21" s="51">
        <f>'EVALUASI I E'!Y22</f>
        <v>1.0267857142857142E-3</v>
      </c>
      <c r="Z21" s="50">
        <f>'EVALUASI I E'!Z22</f>
        <v>2.4553571428571428E-3</v>
      </c>
      <c r="AA21" s="26">
        <f>'EVALUASI I E'!AA22</f>
        <v>2</v>
      </c>
    </row>
    <row r="22" spans="1:27" x14ac:dyDescent="0.25">
      <c r="A22" s="5" t="str">
        <f>'EVALUASI I E'!A23</f>
        <v>T4</v>
      </c>
      <c r="B22" s="5" t="str">
        <f>'EVALUASI I E'!B23</f>
        <v>minimnya informasi atau kegiatan yang mendukung dalam upaya pengelolaan sampah non organik terutama sampah plastik</v>
      </c>
      <c r="C22" s="28">
        <f>'EVALUASI I E'!C23</f>
        <v>2</v>
      </c>
      <c r="D22" s="39">
        <f>'EVALUASI I E'!D23</f>
        <v>7.1428571428571425E-2</v>
      </c>
      <c r="E22" s="28">
        <f>'EVALUASI I E'!E23</f>
        <v>2</v>
      </c>
      <c r="F22" s="52">
        <f>'EVALUASI I E'!F23</f>
        <v>1.4285714285714286E-3</v>
      </c>
      <c r="G22" s="26">
        <f>'EVALUASI I E'!G23</f>
        <v>1</v>
      </c>
      <c r="H22" s="26">
        <f>'EVALUASI I E'!H23</f>
        <v>1</v>
      </c>
      <c r="I22" s="26">
        <f>'EVALUASI I E'!I23</f>
        <v>1</v>
      </c>
      <c r="J22" s="26">
        <f>'EVALUASI I E'!J23</f>
        <v>1</v>
      </c>
      <c r="K22" s="26">
        <f>'EVALUASI I E'!K23</f>
        <v>0</v>
      </c>
      <c r="L22" s="26">
        <f>'EVALUASI I E'!L23</f>
        <v>3</v>
      </c>
      <c r="M22" s="26">
        <f>'EVALUASI I E'!M23</f>
        <v>3</v>
      </c>
      <c r="N22" s="26">
        <f>'EVALUASI I E'!N23</f>
        <v>3</v>
      </c>
      <c r="O22" s="26">
        <f>'EVALUASI I E'!O23</f>
        <v>3</v>
      </c>
      <c r="P22" s="26">
        <f>'EVALUASI I E'!P23</f>
        <v>1</v>
      </c>
      <c r="Q22" s="26">
        <f>'EVALUASI I E'!Q23</f>
        <v>1</v>
      </c>
      <c r="R22" s="26">
        <f>'EVALUASI I E'!R23</f>
        <v>1</v>
      </c>
      <c r="S22" s="26">
        <f>'EVALUASI I E'!S23</f>
        <v>1</v>
      </c>
      <c r="T22" s="26">
        <f>'EVALUASI I E'!T23</f>
        <v>3</v>
      </c>
      <c r="U22" s="26">
        <f>'EVALUASI I E'!U23</f>
        <v>1</v>
      </c>
      <c r="V22" s="26">
        <f>'EVALUASI I E'!V23</f>
        <v>5</v>
      </c>
      <c r="W22" s="45">
        <f>'EVALUASI I E'!W23</f>
        <v>0</v>
      </c>
      <c r="X22" s="26">
        <f>'EVALUASI I E'!X23</f>
        <v>1.8125</v>
      </c>
      <c r="Y22" s="51">
        <f>'EVALUASI I E'!Y23</f>
        <v>1.2946428571428571E-3</v>
      </c>
      <c r="Z22" s="50">
        <f>'EVALUASI I E'!Z23</f>
        <v>2.7232142857142854E-3</v>
      </c>
      <c r="AA22" s="26">
        <f>'EVALUASI I E'!AA23</f>
        <v>1</v>
      </c>
    </row>
    <row r="23" spans="1:27" x14ac:dyDescent="0.25">
      <c r="A23" s="26"/>
      <c r="B23" s="26"/>
      <c r="C23" s="42">
        <f>'EVALUASI I E'!C24</f>
        <v>28</v>
      </c>
      <c r="D23" s="44">
        <f>'EVALUASI I E'!D24</f>
        <v>1</v>
      </c>
      <c r="E23" s="42">
        <f>'EVALUASI I E'!E24</f>
        <v>28</v>
      </c>
      <c r="F23" s="28"/>
      <c r="G23" s="26"/>
      <c r="H23" s="26"/>
      <c r="I23" s="26"/>
      <c r="J23" s="26"/>
      <c r="K23" s="26"/>
      <c r="L23" s="26"/>
      <c r="M23" s="26"/>
      <c r="N23" s="26"/>
      <c r="O23" s="26"/>
      <c r="P23" s="26"/>
      <c r="Q23" s="26"/>
      <c r="R23" s="26"/>
      <c r="S23" s="26"/>
      <c r="T23" s="26"/>
      <c r="U23" s="26"/>
      <c r="V23" s="26"/>
      <c r="W23" s="26"/>
      <c r="X23" s="26"/>
      <c r="Y23" s="26"/>
      <c r="Z23" s="53">
        <f>'EVALUASI I E'!Z24</f>
        <v>6.7410714285714279E-3</v>
      </c>
      <c r="AA23" s="26"/>
    </row>
    <row r="24" spans="1:27" x14ac:dyDescent="0.25">
      <c r="A24" s="26"/>
      <c r="B24" s="26"/>
      <c r="C24" s="28"/>
      <c r="D24" s="28"/>
      <c r="E24" s="28"/>
      <c r="F24" s="28"/>
      <c r="G24" s="26"/>
      <c r="H24" s="26"/>
      <c r="I24" s="26"/>
      <c r="J24" s="26"/>
      <c r="K24" s="26"/>
      <c r="L24" s="26"/>
      <c r="M24" s="26"/>
      <c r="N24" s="26"/>
      <c r="O24" s="26"/>
      <c r="P24" s="26"/>
      <c r="Q24" s="26"/>
      <c r="R24" s="26"/>
      <c r="S24" s="26"/>
      <c r="T24" s="26"/>
      <c r="U24" s="26"/>
      <c r="V24" s="26"/>
      <c r="W24" s="26"/>
      <c r="X24" s="26"/>
      <c r="Y24" s="26"/>
      <c r="Z24" s="50"/>
      <c r="AA24" s="26"/>
    </row>
    <row r="25" spans="1:27" x14ac:dyDescent="0.25">
      <c r="A25" s="26"/>
      <c r="B25" s="26"/>
      <c r="C25" s="28"/>
      <c r="D25" s="28"/>
      <c r="E25" s="28"/>
      <c r="F25" s="28"/>
      <c r="G25" s="26"/>
      <c r="H25" s="26"/>
      <c r="I25" s="26"/>
      <c r="J25" s="26"/>
      <c r="K25" s="26"/>
      <c r="L25" s="26"/>
      <c r="M25" s="26"/>
      <c r="N25" s="26"/>
      <c r="O25" s="26"/>
      <c r="P25" s="26"/>
      <c r="Q25" s="26"/>
      <c r="R25" s="26"/>
      <c r="S25" s="26"/>
      <c r="T25" s="26"/>
      <c r="U25" s="26"/>
      <c r="V25" s="26"/>
      <c r="W25" s="26"/>
      <c r="X25" s="26"/>
      <c r="Y25" s="26"/>
      <c r="Z25" s="50"/>
      <c r="AA25" s="26"/>
    </row>
    <row r="26" spans="1:27" x14ac:dyDescent="0.25">
      <c r="A26" s="26"/>
      <c r="B26" s="26"/>
      <c r="C26" s="28"/>
      <c r="D26" s="28"/>
      <c r="E26" s="28"/>
      <c r="F26" s="28"/>
      <c r="G26" s="26"/>
      <c r="H26" s="26"/>
      <c r="I26" s="26"/>
      <c r="J26" s="26"/>
      <c r="K26" s="26"/>
      <c r="L26" s="26"/>
      <c r="M26" s="26"/>
      <c r="N26" s="26"/>
      <c r="O26" s="26"/>
      <c r="P26" s="26"/>
      <c r="Q26" s="26"/>
      <c r="R26" s="26"/>
      <c r="S26" s="26"/>
      <c r="T26" s="26"/>
      <c r="U26" s="26"/>
      <c r="V26" s="26"/>
      <c r="W26" s="26"/>
      <c r="X26" s="26"/>
      <c r="Y26" s="26"/>
      <c r="Z26" s="26"/>
      <c r="AA26" s="26"/>
    </row>
  </sheetData>
  <mergeCells count="1">
    <mergeCell ref="G1:W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opLeftCell="B1" zoomScale="54" workbookViewId="0">
      <selection activeCell="E2" sqref="E2:E12"/>
    </sheetView>
  </sheetViews>
  <sheetFormatPr defaultRowHeight="15" x14ac:dyDescent="0.25"/>
  <cols>
    <col min="2" max="3" width="83.5703125" customWidth="1"/>
    <col min="4" max="4" width="32.5703125" customWidth="1"/>
    <col min="5" max="5" width="15.7109375" bestFit="1" customWidth="1"/>
  </cols>
  <sheetData>
    <row r="1" spans="2:5" ht="15.75" thickBot="1" x14ac:dyDescent="0.3"/>
    <row r="2" spans="2:5" ht="63.75" x14ac:dyDescent="0.25">
      <c r="B2" s="104" t="s">
        <v>103</v>
      </c>
      <c r="C2" s="107" t="s">
        <v>108</v>
      </c>
      <c r="E2" t="s">
        <v>116</v>
      </c>
    </row>
    <row r="3" spans="2:5" ht="51" x14ac:dyDescent="0.25">
      <c r="B3" s="105" t="s">
        <v>104</v>
      </c>
      <c r="C3" s="108" t="s">
        <v>109</v>
      </c>
      <c r="E3" t="s">
        <v>117</v>
      </c>
    </row>
    <row r="4" spans="2:5" ht="51" x14ac:dyDescent="0.25">
      <c r="B4" s="105" t="s">
        <v>105</v>
      </c>
      <c r="C4" s="108" t="s">
        <v>110</v>
      </c>
      <c r="E4" t="s">
        <v>118</v>
      </c>
    </row>
    <row r="5" spans="2:5" ht="63.75" x14ac:dyDescent="0.25">
      <c r="B5" s="105" t="s">
        <v>106</v>
      </c>
      <c r="C5" s="109"/>
      <c r="E5" t="s">
        <v>119</v>
      </c>
    </row>
    <row r="6" spans="2:5" x14ac:dyDescent="0.25">
      <c r="B6" s="105" t="s">
        <v>107</v>
      </c>
      <c r="C6" s="110"/>
    </row>
    <row r="7" spans="2:5" ht="15.75" thickBot="1" x14ac:dyDescent="0.3">
      <c r="B7" s="106" t="s">
        <v>107</v>
      </c>
      <c r="C7" s="111"/>
      <c r="E7" t="s">
        <v>120</v>
      </c>
    </row>
    <row r="8" spans="2:5" ht="15.75" thickBot="1" x14ac:dyDescent="0.3">
      <c r="B8" s="112" t="s">
        <v>111</v>
      </c>
      <c r="C8" s="113" t="s">
        <v>112</v>
      </c>
      <c r="E8" t="s">
        <v>121</v>
      </c>
    </row>
    <row r="9" spans="2:5" ht="51" x14ac:dyDescent="0.25">
      <c r="B9" s="105" t="s">
        <v>113</v>
      </c>
      <c r="C9" s="116" t="s">
        <v>115</v>
      </c>
      <c r="E9" t="s">
        <v>122</v>
      </c>
    </row>
    <row r="10" spans="2:5" ht="59.25" customHeight="1" x14ac:dyDescent="0.25">
      <c r="B10" s="105" t="s">
        <v>114</v>
      </c>
      <c r="C10" s="117"/>
      <c r="E10" t="s">
        <v>123</v>
      </c>
    </row>
    <row r="11" spans="2:5" x14ac:dyDescent="0.25">
      <c r="B11" s="114"/>
      <c r="C11" s="117"/>
      <c r="E11" t="s">
        <v>124</v>
      </c>
    </row>
    <row r="12" spans="2:5" x14ac:dyDescent="0.25">
      <c r="B12" s="114"/>
      <c r="C12" s="117"/>
      <c r="E12" t="s">
        <v>125</v>
      </c>
    </row>
    <row r="13" spans="2:5" ht="15.75" thickBot="1" x14ac:dyDescent="0.3">
      <c r="B13" s="115"/>
      <c r="C13" s="118"/>
    </row>
  </sheetData>
  <mergeCells count="1">
    <mergeCell ref="C9: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2"/>
  <sheetViews>
    <sheetView tabSelected="1" topLeftCell="A10" zoomScale="92" zoomScaleNormal="145" workbookViewId="0">
      <selection activeCell="A32" sqref="A32:XFD32"/>
    </sheetView>
  </sheetViews>
  <sheetFormatPr defaultRowHeight="15" x14ac:dyDescent="0.25"/>
  <cols>
    <col min="1" max="1" width="4.140625" customWidth="1"/>
    <col min="2" max="2" width="14" customWidth="1"/>
    <col min="3" max="12" width="3.85546875" customWidth="1"/>
    <col min="13" max="20" width="4.28515625" bestFit="1" customWidth="1"/>
    <col min="21" max="21" width="5.42578125" bestFit="1" customWidth="1"/>
    <col min="22" max="22" width="5.28515625" customWidth="1"/>
    <col min="23" max="24" width="3.85546875" customWidth="1"/>
    <col min="25" max="57" width="3.85546875" hidden="1" customWidth="1"/>
    <col min="58" max="90" width="3.85546875" customWidth="1"/>
  </cols>
  <sheetData>
    <row r="1" spans="1:90" x14ac:dyDescent="0.25">
      <c r="A1" t="s">
        <v>65</v>
      </c>
    </row>
    <row r="2" spans="1:90" ht="24" customHeight="1" x14ac:dyDescent="0.25">
      <c r="C2" t="s">
        <v>97</v>
      </c>
      <c r="CB2" t="s">
        <v>97</v>
      </c>
    </row>
    <row r="3" spans="1:90" s="67" customFormat="1" x14ac:dyDescent="0.25">
      <c r="A3" s="92" t="s">
        <v>66</v>
      </c>
      <c r="B3" s="92" t="s">
        <v>67</v>
      </c>
      <c r="C3" s="93" t="s">
        <v>68</v>
      </c>
      <c r="D3" s="93"/>
      <c r="E3" s="93"/>
      <c r="F3" s="93"/>
      <c r="G3" s="93"/>
      <c r="H3" s="93"/>
      <c r="I3" s="93"/>
      <c r="J3" s="93"/>
      <c r="K3" s="93"/>
      <c r="L3" s="93"/>
      <c r="M3" s="93"/>
      <c r="N3" s="94" t="s">
        <v>69</v>
      </c>
      <c r="O3" s="94"/>
      <c r="P3" s="94"/>
      <c r="Q3" s="94"/>
      <c r="R3" s="94"/>
      <c r="S3" s="94"/>
      <c r="T3" s="94"/>
      <c r="U3" s="94"/>
      <c r="V3" s="94"/>
      <c r="W3" s="94"/>
      <c r="X3" s="94"/>
      <c r="Y3" s="95" t="s">
        <v>70</v>
      </c>
      <c r="Z3" s="95"/>
      <c r="AA3" s="95"/>
      <c r="AB3" s="95"/>
      <c r="AC3" s="95"/>
      <c r="AD3" s="95"/>
      <c r="AE3" s="95"/>
      <c r="AF3" s="95"/>
      <c r="AG3" s="95"/>
      <c r="AH3" s="95"/>
      <c r="AI3" s="95"/>
      <c r="AJ3" s="96" t="s">
        <v>71</v>
      </c>
      <c r="AK3" s="96"/>
      <c r="AL3" s="96"/>
      <c r="AM3" s="96"/>
      <c r="AN3" s="96"/>
      <c r="AO3" s="96"/>
      <c r="AP3" s="96"/>
      <c r="AQ3" s="96"/>
      <c r="AR3" s="96"/>
      <c r="AS3" s="96"/>
      <c r="AT3" s="96"/>
      <c r="AU3" s="88" t="s">
        <v>72</v>
      </c>
      <c r="AV3" s="88"/>
      <c r="AW3" s="88"/>
      <c r="AX3" s="88"/>
      <c r="AY3" s="88"/>
      <c r="AZ3" s="88"/>
      <c r="BA3" s="88"/>
      <c r="BB3" s="88"/>
      <c r="BC3" s="88"/>
      <c r="BD3" s="88"/>
      <c r="BE3" s="88"/>
      <c r="BF3" s="89" t="s">
        <v>73</v>
      </c>
      <c r="BG3" s="89"/>
      <c r="BH3" s="89"/>
      <c r="BI3" s="89"/>
      <c r="BJ3" s="89"/>
      <c r="BK3" s="89"/>
      <c r="BL3" s="89"/>
      <c r="BM3" s="89"/>
      <c r="BN3" s="89"/>
      <c r="BO3" s="89"/>
      <c r="BP3" s="89"/>
      <c r="BQ3" s="90" t="s">
        <v>74</v>
      </c>
      <c r="BR3" s="90"/>
      <c r="BS3" s="90"/>
      <c r="BT3" s="90"/>
      <c r="BU3" s="90"/>
      <c r="BV3" s="90"/>
      <c r="BW3" s="90"/>
      <c r="BX3" s="90"/>
      <c r="BY3" s="90"/>
      <c r="BZ3" s="90"/>
      <c r="CA3" s="90"/>
      <c r="CB3" s="91" t="s">
        <v>75</v>
      </c>
      <c r="CC3" s="91"/>
      <c r="CD3" s="91"/>
      <c r="CE3" s="91"/>
      <c r="CF3" s="91"/>
      <c r="CG3" s="91"/>
      <c r="CH3" s="91"/>
      <c r="CI3" s="91"/>
      <c r="CJ3" s="91"/>
      <c r="CK3" s="91"/>
      <c r="CL3" s="91"/>
    </row>
    <row r="4" spans="1:90" s="67" customFormat="1" x14ac:dyDescent="0.25">
      <c r="A4" s="92"/>
      <c r="B4" s="92"/>
      <c r="C4" s="68">
        <v>1</v>
      </c>
      <c r="D4" s="68">
        <v>2</v>
      </c>
      <c r="E4" s="68">
        <v>3</v>
      </c>
      <c r="F4" s="68">
        <v>4</v>
      </c>
      <c r="G4" s="68">
        <v>5</v>
      </c>
      <c r="H4" s="68">
        <v>6</v>
      </c>
      <c r="I4" s="68">
        <v>7</v>
      </c>
      <c r="J4" s="68">
        <v>8</v>
      </c>
      <c r="K4" s="68">
        <v>9</v>
      </c>
      <c r="L4" s="68">
        <v>10</v>
      </c>
      <c r="M4" s="68">
        <v>11</v>
      </c>
      <c r="N4" s="69">
        <v>1</v>
      </c>
      <c r="O4" s="69">
        <v>2</v>
      </c>
      <c r="P4" s="69">
        <v>3</v>
      </c>
      <c r="Q4" s="69">
        <v>4</v>
      </c>
      <c r="R4" s="69">
        <v>5</v>
      </c>
      <c r="S4" s="69">
        <v>6</v>
      </c>
      <c r="T4" s="69">
        <v>7</v>
      </c>
      <c r="U4" s="69">
        <v>8</v>
      </c>
      <c r="V4" s="69">
        <v>9</v>
      </c>
      <c r="W4" s="69">
        <v>10</v>
      </c>
      <c r="X4" s="69">
        <v>11</v>
      </c>
      <c r="Y4" s="72">
        <v>1</v>
      </c>
      <c r="Z4" s="72">
        <v>2</v>
      </c>
      <c r="AA4" s="72">
        <v>3</v>
      </c>
      <c r="AB4" s="72">
        <v>4</v>
      </c>
      <c r="AC4" s="72">
        <v>5</v>
      </c>
      <c r="AD4" s="72">
        <v>6</v>
      </c>
      <c r="AE4" s="72">
        <v>7</v>
      </c>
      <c r="AF4" s="72">
        <v>8</v>
      </c>
      <c r="AG4" s="72">
        <v>9</v>
      </c>
      <c r="AH4" s="72">
        <v>10</v>
      </c>
      <c r="AI4" s="72">
        <v>11</v>
      </c>
      <c r="AJ4" s="73">
        <v>1</v>
      </c>
      <c r="AK4" s="73">
        <v>2</v>
      </c>
      <c r="AL4" s="73">
        <v>3</v>
      </c>
      <c r="AM4" s="73">
        <v>4</v>
      </c>
      <c r="AN4" s="73">
        <v>5</v>
      </c>
      <c r="AO4" s="73">
        <v>6</v>
      </c>
      <c r="AP4" s="73">
        <v>7</v>
      </c>
      <c r="AQ4" s="73">
        <v>8</v>
      </c>
      <c r="AR4" s="73">
        <v>9</v>
      </c>
      <c r="AS4" s="73">
        <v>10</v>
      </c>
      <c r="AT4" s="73">
        <v>11</v>
      </c>
      <c r="AU4" s="74">
        <v>1</v>
      </c>
      <c r="AV4" s="74">
        <v>2</v>
      </c>
      <c r="AW4" s="74">
        <v>3</v>
      </c>
      <c r="AX4" s="74">
        <v>4</v>
      </c>
      <c r="AY4" s="74">
        <v>5</v>
      </c>
      <c r="AZ4" s="74">
        <v>6</v>
      </c>
      <c r="BA4" s="74">
        <v>7</v>
      </c>
      <c r="BB4" s="74">
        <v>8</v>
      </c>
      <c r="BC4" s="74">
        <v>9</v>
      </c>
      <c r="BD4" s="74">
        <v>10</v>
      </c>
      <c r="BE4" s="74">
        <v>11</v>
      </c>
      <c r="BF4" s="70">
        <v>1</v>
      </c>
      <c r="BG4" s="70">
        <v>2</v>
      </c>
      <c r="BH4" s="70">
        <v>3</v>
      </c>
      <c r="BI4" s="70">
        <v>4</v>
      </c>
      <c r="BJ4" s="70">
        <v>5</v>
      </c>
      <c r="BK4" s="70">
        <v>6</v>
      </c>
      <c r="BL4" s="70">
        <v>7</v>
      </c>
      <c r="BM4" s="70">
        <v>8</v>
      </c>
      <c r="BN4" s="70">
        <v>9</v>
      </c>
      <c r="BO4" s="70">
        <v>10</v>
      </c>
      <c r="BP4" s="70">
        <v>11</v>
      </c>
      <c r="BQ4" s="75">
        <v>1</v>
      </c>
      <c r="BR4" s="75">
        <v>2</v>
      </c>
      <c r="BS4" s="75">
        <v>3</v>
      </c>
      <c r="BT4" s="75">
        <v>4</v>
      </c>
      <c r="BU4" s="75">
        <v>5</v>
      </c>
      <c r="BV4" s="75">
        <v>6</v>
      </c>
      <c r="BW4" s="75">
        <v>7</v>
      </c>
      <c r="BX4" s="75">
        <v>8</v>
      </c>
      <c r="BY4" s="75">
        <v>9</v>
      </c>
      <c r="BZ4" s="75">
        <v>10</v>
      </c>
      <c r="CA4" s="75">
        <v>11</v>
      </c>
      <c r="CB4" s="71">
        <v>1</v>
      </c>
      <c r="CC4" s="71">
        <v>2</v>
      </c>
      <c r="CD4" s="71">
        <v>3</v>
      </c>
      <c r="CE4" s="71">
        <v>4</v>
      </c>
      <c r="CF4" s="71">
        <v>5</v>
      </c>
      <c r="CG4" s="71">
        <v>6</v>
      </c>
      <c r="CH4" s="71">
        <v>7</v>
      </c>
      <c r="CI4" s="71">
        <v>8</v>
      </c>
      <c r="CJ4" s="71">
        <v>9</v>
      </c>
      <c r="CK4" s="71">
        <v>10</v>
      </c>
      <c r="CL4" s="71">
        <v>11</v>
      </c>
    </row>
    <row r="5" spans="1:90" x14ac:dyDescent="0.25">
      <c r="A5">
        <v>1</v>
      </c>
      <c r="B5" t="s">
        <v>85</v>
      </c>
      <c r="C5">
        <v>4</v>
      </c>
      <c r="D5">
        <v>2</v>
      </c>
      <c r="E5">
        <v>3</v>
      </c>
      <c r="F5">
        <v>2</v>
      </c>
      <c r="G5">
        <v>4</v>
      </c>
      <c r="H5">
        <v>3</v>
      </c>
      <c r="I5">
        <v>10</v>
      </c>
      <c r="J5">
        <v>0</v>
      </c>
      <c r="K5">
        <v>4</v>
      </c>
      <c r="L5">
        <v>3</v>
      </c>
      <c r="M5">
        <v>4</v>
      </c>
      <c r="N5">
        <v>7</v>
      </c>
      <c r="O5">
        <v>3</v>
      </c>
      <c r="P5">
        <v>10</v>
      </c>
      <c r="Q5">
        <v>0</v>
      </c>
      <c r="R5">
        <v>4</v>
      </c>
      <c r="S5">
        <v>3</v>
      </c>
      <c r="T5">
        <v>2</v>
      </c>
      <c r="U5">
        <v>3</v>
      </c>
      <c r="V5">
        <v>3</v>
      </c>
      <c r="W5">
        <v>3</v>
      </c>
      <c r="X5">
        <v>5</v>
      </c>
      <c r="Y5">
        <v>2</v>
      </c>
      <c r="Z5">
        <v>5</v>
      </c>
      <c r="AA5">
        <v>3</v>
      </c>
      <c r="AB5">
        <v>3</v>
      </c>
      <c r="AC5">
        <v>4</v>
      </c>
      <c r="AD5">
        <v>2</v>
      </c>
      <c r="AE5">
        <v>3</v>
      </c>
      <c r="AF5">
        <v>3</v>
      </c>
      <c r="AG5">
        <v>6</v>
      </c>
      <c r="AH5">
        <v>5</v>
      </c>
      <c r="AI5">
        <v>0</v>
      </c>
      <c r="AJ5" s="76">
        <v>0</v>
      </c>
      <c r="AK5" s="76">
        <v>0</v>
      </c>
      <c r="AL5" s="76">
        <v>0</v>
      </c>
      <c r="AM5" s="76">
        <v>0</v>
      </c>
      <c r="AN5" s="76">
        <v>0</v>
      </c>
      <c r="AO5" s="76">
        <v>0</v>
      </c>
      <c r="AP5" s="76">
        <v>0</v>
      </c>
      <c r="AQ5" s="76">
        <v>0</v>
      </c>
      <c r="AR5" s="76">
        <v>0</v>
      </c>
      <c r="AS5" s="76">
        <v>0</v>
      </c>
      <c r="AT5" s="76">
        <v>0</v>
      </c>
      <c r="AU5">
        <v>4</v>
      </c>
      <c r="AV5">
        <v>3</v>
      </c>
      <c r="AW5">
        <v>2</v>
      </c>
      <c r="AX5">
        <v>6</v>
      </c>
      <c r="AY5">
        <v>3</v>
      </c>
      <c r="AZ5">
        <v>3</v>
      </c>
      <c r="BA5">
        <v>0</v>
      </c>
      <c r="BB5">
        <v>0</v>
      </c>
      <c r="BC5">
        <v>0</v>
      </c>
      <c r="BD5">
        <v>3</v>
      </c>
      <c r="BE5">
        <v>7</v>
      </c>
      <c r="BF5">
        <v>5</v>
      </c>
      <c r="BG5">
        <v>2</v>
      </c>
      <c r="BH5">
        <v>3</v>
      </c>
      <c r="BI5">
        <v>3</v>
      </c>
      <c r="BJ5">
        <v>0</v>
      </c>
      <c r="BK5">
        <v>4</v>
      </c>
      <c r="BL5">
        <v>3</v>
      </c>
      <c r="BM5">
        <v>1</v>
      </c>
      <c r="BN5">
        <v>12</v>
      </c>
      <c r="BO5">
        <v>8</v>
      </c>
      <c r="BP5">
        <v>10</v>
      </c>
      <c r="BQ5">
        <v>0</v>
      </c>
      <c r="BR5">
        <v>0</v>
      </c>
      <c r="BS5">
        <v>0</v>
      </c>
      <c r="BT5">
        <v>3</v>
      </c>
      <c r="BU5">
        <v>8</v>
      </c>
      <c r="BV5">
        <v>2</v>
      </c>
      <c r="BW5">
        <v>8</v>
      </c>
      <c r="BX5">
        <v>3</v>
      </c>
      <c r="BY5">
        <v>0</v>
      </c>
      <c r="BZ5">
        <v>4</v>
      </c>
      <c r="CA5">
        <v>3</v>
      </c>
      <c r="CB5">
        <v>1</v>
      </c>
      <c r="CC5">
        <v>3</v>
      </c>
      <c r="CD5">
        <v>2</v>
      </c>
      <c r="CE5">
        <v>3</v>
      </c>
      <c r="CF5">
        <v>0</v>
      </c>
      <c r="CG5">
        <v>2</v>
      </c>
      <c r="CH5">
        <v>1</v>
      </c>
      <c r="CI5">
        <v>8</v>
      </c>
      <c r="CJ5">
        <v>2</v>
      </c>
      <c r="CK5">
        <v>3</v>
      </c>
      <c r="CL5">
        <v>3</v>
      </c>
    </row>
    <row r="6" spans="1:90" x14ac:dyDescent="0.25">
      <c r="A6">
        <v>2</v>
      </c>
      <c r="B6" t="s">
        <v>86</v>
      </c>
      <c r="C6">
        <v>2</v>
      </c>
      <c r="D6">
        <v>4</v>
      </c>
      <c r="E6">
        <v>3</v>
      </c>
      <c r="F6">
        <v>10</v>
      </c>
      <c r="G6">
        <v>0</v>
      </c>
      <c r="H6">
        <v>4</v>
      </c>
      <c r="I6">
        <v>3</v>
      </c>
      <c r="J6">
        <v>2</v>
      </c>
      <c r="K6">
        <v>3</v>
      </c>
      <c r="L6">
        <v>3</v>
      </c>
      <c r="M6">
        <v>3</v>
      </c>
      <c r="N6">
        <v>5</v>
      </c>
      <c r="O6">
        <v>0</v>
      </c>
      <c r="P6">
        <v>3</v>
      </c>
      <c r="Q6">
        <v>7</v>
      </c>
      <c r="R6">
        <v>0</v>
      </c>
      <c r="S6">
        <v>4</v>
      </c>
      <c r="T6">
        <v>6</v>
      </c>
      <c r="U6">
        <v>2</v>
      </c>
      <c r="V6">
        <v>3</v>
      </c>
      <c r="W6">
        <v>3</v>
      </c>
      <c r="X6">
        <v>3</v>
      </c>
      <c r="Y6">
        <v>3</v>
      </c>
      <c r="Z6">
        <v>2</v>
      </c>
      <c r="AA6">
        <v>6</v>
      </c>
      <c r="AB6">
        <v>3</v>
      </c>
      <c r="AC6">
        <v>2</v>
      </c>
      <c r="AD6">
        <v>3</v>
      </c>
      <c r="AE6">
        <v>2</v>
      </c>
      <c r="AF6">
        <v>3</v>
      </c>
      <c r="AG6">
        <v>3</v>
      </c>
      <c r="AH6">
        <v>6</v>
      </c>
      <c r="AI6">
        <v>3</v>
      </c>
      <c r="AJ6">
        <v>3</v>
      </c>
      <c r="AK6">
        <v>0</v>
      </c>
      <c r="AL6">
        <v>0</v>
      </c>
      <c r="AM6">
        <v>0</v>
      </c>
      <c r="AN6">
        <v>3</v>
      </c>
      <c r="AO6">
        <v>7</v>
      </c>
      <c r="AP6">
        <v>5</v>
      </c>
      <c r="AQ6">
        <v>2</v>
      </c>
      <c r="AR6">
        <v>3</v>
      </c>
      <c r="AS6">
        <v>3</v>
      </c>
      <c r="AT6">
        <v>3</v>
      </c>
      <c r="AU6">
        <v>0</v>
      </c>
      <c r="AV6">
        <v>4</v>
      </c>
      <c r="AW6">
        <v>3</v>
      </c>
      <c r="AX6">
        <v>1</v>
      </c>
      <c r="AY6">
        <v>3</v>
      </c>
      <c r="AZ6">
        <v>0</v>
      </c>
      <c r="BA6">
        <v>4</v>
      </c>
      <c r="BB6">
        <v>3</v>
      </c>
      <c r="BC6">
        <v>1</v>
      </c>
      <c r="BD6">
        <v>3</v>
      </c>
      <c r="BE6">
        <v>3</v>
      </c>
      <c r="BF6">
        <v>1</v>
      </c>
      <c r="BG6">
        <v>3</v>
      </c>
      <c r="BH6">
        <v>1</v>
      </c>
      <c r="BI6">
        <v>7</v>
      </c>
      <c r="BJ6">
        <v>1</v>
      </c>
      <c r="BK6">
        <v>3</v>
      </c>
      <c r="BL6">
        <v>12</v>
      </c>
      <c r="BM6">
        <v>4</v>
      </c>
      <c r="BN6">
        <v>8</v>
      </c>
      <c r="BO6">
        <v>10</v>
      </c>
      <c r="BP6">
        <v>0</v>
      </c>
      <c r="BQ6">
        <v>4</v>
      </c>
      <c r="BR6">
        <v>3</v>
      </c>
      <c r="BS6">
        <v>1</v>
      </c>
      <c r="BT6">
        <v>3</v>
      </c>
      <c r="BU6">
        <v>0</v>
      </c>
      <c r="BV6">
        <v>4</v>
      </c>
      <c r="BW6">
        <v>6</v>
      </c>
      <c r="BX6">
        <v>3</v>
      </c>
      <c r="BY6">
        <v>2</v>
      </c>
      <c r="BZ6">
        <v>3</v>
      </c>
      <c r="CA6">
        <v>2</v>
      </c>
      <c r="CB6">
        <v>0</v>
      </c>
      <c r="CC6">
        <v>5</v>
      </c>
      <c r="CD6">
        <v>6</v>
      </c>
      <c r="CE6">
        <v>3</v>
      </c>
      <c r="CF6">
        <v>4</v>
      </c>
      <c r="CG6">
        <v>6</v>
      </c>
      <c r="CH6">
        <v>3</v>
      </c>
      <c r="CI6">
        <v>2</v>
      </c>
      <c r="CJ6">
        <v>3</v>
      </c>
      <c r="CK6">
        <v>1</v>
      </c>
      <c r="CL6">
        <v>3</v>
      </c>
    </row>
    <row r="7" spans="1:90" x14ac:dyDescent="0.25">
      <c r="A7">
        <v>3</v>
      </c>
      <c r="B7" t="s">
        <v>87</v>
      </c>
      <c r="C7">
        <v>7</v>
      </c>
      <c r="D7">
        <v>4</v>
      </c>
      <c r="E7">
        <v>7</v>
      </c>
      <c r="F7">
        <v>3</v>
      </c>
      <c r="G7">
        <v>10</v>
      </c>
      <c r="H7">
        <v>0</v>
      </c>
      <c r="I7">
        <v>3</v>
      </c>
      <c r="J7">
        <v>3</v>
      </c>
      <c r="K7">
        <v>3</v>
      </c>
      <c r="L7">
        <v>2</v>
      </c>
      <c r="M7">
        <v>3</v>
      </c>
      <c r="N7" s="76">
        <v>0</v>
      </c>
      <c r="O7" s="76">
        <v>0</v>
      </c>
      <c r="P7" s="76">
        <v>0</v>
      </c>
      <c r="Q7" s="76">
        <v>0</v>
      </c>
      <c r="R7" s="76">
        <v>0</v>
      </c>
      <c r="S7" s="76">
        <v>0</v>
      </c>
      <c r="T7" s="76">
        <v>0</v>
      </c>
      <c r="U7" s="76">
        <v>0</v>
      </c>
      <c r="V7" s="76">
        <v>0</v>
      </c>
      <c r="W7" s="76">
        <v>0</v>
      </c>
      <c r="X7" s="76">
        <v>0</v>
      </c>
      <c r="Y7">
        <v>4</v>
      </c>
      <c r="Z7">
        <v>3</v>
      </c>
      <c r="AA7">
        <v>1</v>
      </c>
      <c r="AB7">
        <v>3</v>
      </c>
      <c r="AC7">
        <v>3</v>
      </c>
      <c r="AD7">
        <v>1</v>
      </c>
      <c r="AE7">
        <v>3</v>
      </c>
      <c r="AF7">
        <v>1</v>
      </c>
      <c r="AG7">
        <v>3</v>
      </c>
      <c r="AH7">
        <v>2</v>
      </c>
      <c r="AI7">
        <v>4</v>
      </c>
      <c r="AJ7">
        <v>3</v>
      </c>
      <c r="AK7">
        <v>1</v>
      </c>
      <c r="AL7">
        <v>3</v>
      </c>
      <c r="AM7">
        <v>1</v>
      </c>
      <c r="AN7">
        <v>3</v>
      </c>
      <c r="AO7">
        <v>1</v>
      </c>
      <c r="AP7">
        <v>8</v>
      </c>
      <c r="AQ7">
        <v>6</v>
      </c>
      <c r="AR7">
        <v>3</v>
      </c>
      <c r="AS7">
        <v>2</v>
      </c>
      <c r="AT7">
        <v>3</v>
      </c>
      <c r="AU7">
        <v>2</v>
      </c>
      <c r="AV7">
        <v>10</v>
      </c>
      <c r="AW7">
        <v>0</v>
      </c>
      <c r="AX7">
        <v>4</v>
      </c>
      <c r="AY7">
        <v>7</v>
      </c>
      <c r="AZ7">
        <v>1</v>
      </c>
      <c r="BA7">
        <v>10</v>
      </c>
      <c r="BB7">
        <v>3</v>
      </c>
      <c r="BC7">
        <v>0</v>
      </c>
      <c r="BD7">
        <v>4</v>
      </c>
      <c r="BE7">
        <v>3</v>
      </c>
      <c r="BF7">
        <v>1</v>
      </c>
      <c r="BG7">
        <v>3</v>
      </c>
      <c r="BH7">
        <v>2</v>
      </c>
      <c r="BI7">
        <v>3</v>
      </c>
      <c r="BJ7">
        <v>0</v>
      </c>
      <c r="BK7">
        <v>8</v>
      </c>
      <c r="BL7">
        <v>10</v>
      </c>
      <c r="BM7">
        <v>3</v>
      </c>
      <c r="BN7">
        <v>4</v>
      </c>
      <c r="BO7">
        <v>6</v>
      </c>
      <c r="BP7">
        <v>9</v>
      </c>
      <c r="BQ7">
        <v>3</v>
      </c>
      <c r="BR7">
        <v>2</v>
      </c>
      <c r="BS7">
        <v>6</v>
      </c>
      <c r="BT7">
        <v>2</v>
      </c>
      <c r="BU7">
        <v>3</v>
      </c>
      <c r="BV7">
        <v>0</v>
      </c>
      <c r="BW7">
        <v>0</v>
      </c>
      <c r="BX7">
        <v>0</v>
      </c>
      <c r="BY7">
        <v>3</v>
      </c>
      <c r="BZ7">
        <v>7</v>
      </c>
      <c r="CA7">
        <v>5</v>
      </c>
      <c r="CB7">
        <v>2</v>
      </c>
      <c r="CC7">
        <v>3</v>
      </c>
      <c r="CD7">
        <v>4</v>
      </c>
      <c r="CE7">
        <v>6</v>
      </c>
      <c r="CF7">
        <v>0</v>
      </c>
      <c r="CG7">
        <v>0</v>
      </c>
      <c r="CH7">
        <v>0</v>
      </c>
      <c r="CI7">
        <v>3</v>
      </c>
      <c r="CJ7">
        <v>1</v>
      </c>
      <c r="CK7">
        <v>3</v>
      </c>
      <c r="CL7">
        <v>2</v>
      </c>
    </row>
    <row r="8" spans="1:90" x14ac:dyDescent="0.25">
      <c r="A8">
        <v>4</v>
      </c>
      <c r="B8" t="s">
        <v>88</v>
      </c>
      <c r="C8" s="76">
        <v>0</v>
      </c>
      <c r="D8" s="76">
        <v>0</v>
      </c>
      <c r="E8" s="76">
        <v>0</v>
      </c>
      <c r="F8" s="76">
        <v>0</v>
      </c>
      <c r="G8" s="76">
        <v>0</v>
      </c>
      <c r="H8" s="76">
        <v>0</v>
      </c>
      <c r="I8" s="76">
        <v>0</v>
      </c>
      <c r="J8" s="76">
        <v>0</v>
      </c>
      <c r="K8" s="76">
        <v>0</v>
      </c>
      <c r="L8" s="76">
        <v>0</v>
      </c>
      <c r="M8" s="76">
        <v>0</v>
      </c>
      <c r="N8">
        <v>7</v>
      </c>
      <c r="O8">
        <v>2</v>
      </c>
      <c r="P8">
        <v>3</v>
      </c>
      <c r="Q8">
        <v>2</v>
      </c>
      <c r="R8">
        <v>4</v>
      </c>
      <c r="S8">
        <v>3</v>
      </c>
      <c r="T8">
        <v>10</v>
      </c>
      <c r="U8">
        <v>0</v>
      </c>
      <c r="V8">
        <v>4</v>
      </c>
      <c r="W8">
        <v>7</v>
      </c>
      <c r="X8">
        <v>1</v>
      </c>
      <c r="Y8">
        <v>10</v>
      </c>
      <c r="Z8">
        <v>0</v>
      </c>
      <c r="AA8">
        <v>4</v>
      </c>
      <c r="AB8">
        <v>7</v>
      </c>
      <c r="AC8">
        <v>0</v>
      </c>
      <c r="AD8">
        <v>10</v>
      </c>
      <c r="AE8">
        <v>0</v>
      </c>
      <c r="AF8">
        <v>4</v>
      </c>
      <c r="AG8">
        <v>7</v>
      </c>
      <c r="AH8">
        <v>2</v>
      </c>
      <c r="AI8">
        <v>10</v>
      </c>
      <c r="AJ8">
        <v>0</v>
      </c>
      <c r="AK8">
        <v>4</v>
      </c>
      <c r="AL8">
        <v>0</v>
      </c>
      <c r="AM8">
        <v>10</v>
      </c>
      <c r="AN8">
        <v>0</v>
      </c>
      <c r="AO8">
        <v>4</v>
      </c>
      <c r="AP8">
        <v>10</v>
      </c>
      <c r="AQ8">
        <v>4</v>
      </c>
      <c r="AR8">
        <v>6</v>
      </c>
      <c r="AS8">
        <v>8</v>
      </c>
      <c r="AT8">
        <v>7</v>
      </c>
      <c r="AU8" s="76">
        <v>0</v>
      </c>
      <c r="AV8" s="76">
        <v>0</v>
      </c>
      <c r="AW8" s="76">
        <v>0</v>
      </c>
      <c r="AX8" s="76">
        <v>0</v>
      </c>
      <c r="AY8" s="76">
        <v>0</v>
      </c>
      <c r="AZ8" s="76">
        <v>0</v>
      </c>
      <c r="BA8" s="76">
        <v>0</v>
      </c>
      <c r="BB8" s="76">
        <v>0</v>
      </c>
      <c r="BC8" s="76">
        <v>0</v>
      </c>
      <c r="BD8" s="76">
        <v>0</v>
      </c>
      <c r="BE8" s="76">
        <v>0</v>
      </c>
      <c r="BF8" s="76">
        <v>6</v>
      </c>
      <c r="BG8">
        <v>4</v>
      </c>
      <c r="BH8">
        <v>3</v>
      </c>
      <c r="BI8">
        <v>1</v>
      </c>
      <c r="BJ8">
        <v>3</v>
      </c>
      <c r="BK8">
        <v>0</v>
      </c>
      <c r="BL8">
        <v>2</v>
      </c>
      <c r="BM8">
        <v>3</v>
      </c>
      <c r="BN8">
        <v>8</v>
      </c>
      <c r="BO8">
        <v>3</v>
      </c>
      <c r="BP8">
        <v>8</v>
      </c>
      <c r="BQ8">
        <v>4</v>
      </c>
      <c r="BR8">
        <v>3</v>
      </c>
      <c r="BS8">
        <v>1</v>
      </c>
      <c r="BT8">
        <v>3</v>
      </c>
      <c r="BU8">
        <v>0</v>
      </c>
      <c r="BV8">
        <v>3</v>
      </c>
      <c r="BW8">
        <v>3</v>
      </c>
      <c r="BX8">
        <v>3</v>
      </c>
      <c r="BY8">
        <v>1</v>
      </c>
      <c r="BZ8">
        <v>3</v>
      </c>
      <c r="CA8">
        <v>1</v>
      </c>
      <c r="CB8">
        <v>3</v>
      </c>
      <c r="CC8">
        <v>1</v>
      </c>
      <c r="CD8">
        <v>3</v>
      </c>
      <c r="CE8">
        <v>4</v>
      </c>
      <c r="CF8">
        <v>4</v>
      </c>
      <c r="CG8">
        <v>3</v>
      </c>
      <c r="CH8">
        <v>1</v>
      </c>
      <c r="CI8">
        <v>3</v>
      </c>
      <c r="CJ8">
        <v>6</v>
      </c>
      <c r="CK8">
        <v>3</v>
      </c>
      <c r="CL8">
        <v>2</v>
      </c>
    </row>
    <row r="9" spans="1:90" x14ac:dyDescent="0.25">
      <c r="A9">
        <v>5</v>
      </c>
      <c r="B9" t="s">
        <v>89</v>
      </c>
      <c r="C9">
        <v>3</v>
      </c>
      <c r="D9">
        <v>4</v>
      </c>
      <c r="E9">
        <v>7</v>
      </c>
      <c r="F9">
        <v>3</v>
      </c>
      <c r="G9">
        <v>7</v>
      </c>
      <c r="H9">
        <v>0</v>
      </c>
      <c r="I9">
        <v>7</v>
      </c>
      <c r="J9">
        <v>1</v>
      </c>
      <c r="K9">
        <v>10</v>
      </c>
      <c r="L9">
        <v>0</v>
      </c>
      <c r="M9">
        <v>4</v>
      </c>
      <c r="N9">
        <v>9</v>
      </c>
      <c r="O9">
        <v>0</v>
      </c>
      <c r="P9">
        <v>5</v>
      </c>
      <c r="Q9">
        <v>4</v>
      </c>
      <c r="R9">
        <v>6</v>
      </c>
      <c r="S9">
        <v>6</v>
      </c>
      <c r="T9">
        <v>3</v>
      </c>
      <c r="U9">
        <v>2</v>
      </c>
      <c r="V9">
        <v>3</v>
      </c>
      <c r="W9">
        <v>2</v>
      </c>
      <c r="X9">
        <v>3</v>
      </c>
      <c r="Y9">
        <v>3</v>
      </c>
      <c r="Z9">
        <v>6</v>
      </c>
      <c r="AA9">
        <v>2</v>
      </c>
      <c r="AB9">
        <v>9</v>
      </c>
      <c r="AC9">
        <v>0</v>
      </c>
      <c r="AD9">
        <v>8</v>
      </c>
      <c r="AE9">
        <v>2</v>
      </c>
      <c r="AF9">
        <v>8</v>
      </c>
      <c r="AG9">
        <v>9</v>
      </c>
      <c r="AH9">
        <v>0</v>
      </c>
      <c r="AI9">
        <v>0</v>
      </c>
      <c r="AJ9">
        <v>2</v>
      </c>
      <c r="AK9">
        <v>2</v>
      </c>
      <c r="AL9">
        <v>0</v>
      </c>
      <c r="AM9">
        <v>8</v>
      </c>
      <c r="AN9">
        <v>2</v>
      </c>
      <c r="AO9">
        <v>8</v>
      </c>
      <c r="AP9">
        <v>3</v>
      </c>
      <c r="AQ9">
        <v>0</v>
      </c>
      <c r="AR9">
        <v>4</v>
      </c>
      <c r="AS9">
        <v>3</v>
      </c>
      <c r="AT9">
        <v>1</v>
      </c>
      <c r="AU9">
        <v>3</v>
      </c>
      <c r="AV9">
        <v>2</v>
      </c>
      <c r="AW9">
        <v>3</v>
      </c>
      <c r="AX9">
        <v>3</v>
      </c>
      <c r="AY9">
        <v>3</v>
      </c>
      <c r="AZ9">
        <v>1</v>
      </c>
      <c r="BA9">
        <v>3</v>
      </c>
      <c r="BB9">
        <v>1</v>
      </c>
      <c r="BC9">
        <v>3</v>
      </c>
      <c r="BD9">
        <v>3</v>
      </c>
      <c r="BE9">
        <v>0</v>
      </c>
      <c r="BF9">
        <v>4</v>
      </c>
      <c r="BG9">
        <v>3</v>
      </c>
      <c r="BH9">
        <v>1</v>
      </c>
      <c r="BI9">
        <v>3</v>
      </c>
      <c r="BJ9">
        <v>2</v>
      </c>
      <c r="BK9">
        <v>0</v>
      </c>
      <c r="BL9">
        <v>4</v>
      </c>
      <c r="BM9">
        <v>6</v>
      </c>
      <c r="BN9">
        <v>5</v>
      </c>
      <c r="BO9">
        <v>3</v>
      </c>
      <c r="BP9">
        <v>10</v>
      </c>
      <c r="BQ9">
        <v>4</v>
      </c>
      <c r="BR9">
        <v>3</v>
      </c>
      <c r="BS9">
        <v>1</v>
      </c>
      <c r="BT9">
        <v>3</v>
      </c>
      <c r="BU9">
        <v>1</v>
      </c>
      <c r="BV9">
        <v>3</v>
      </c>
      <c r="BW9">
        <v>7</v>
      </c>
      <c r="BX9">
        <v>0</v>
      </c>
      <c r="BY9">
        <v>10</v>
      </c>
      <c r="BZ9">
        <v>0</v>
      </c>
      <c r="CA9">
        <v>4</v>
      </c>
      <c r="CB9">
        <v>0</v>
      </c>
      <c r="CC9">
        <v>4</v>
      </c>
      <c r="CD9">
        <v>7</v>
      </c>
      <c r="CE9">
        <v>3</v>
      </c>
      <c r="CF9">
        <v>10</v>
      </c>
      <c r="CG9">
        <v>0</v>
      </c>
      <c r="CH9">
        <v>4</v>
      </c>
      <c r="CI9">
        <v>7</v>
      </c>
      <c r="CJ9">
        <v>0</v>
      </c>
      <c r="CK9">
        <v>0</v>
      </c>
      <c r="CL9">
        <v>3</v>
      </c>
    </row>
    <row r="10" spans="1:90" x14ac:dyDescent="0.25">
      <c r="A10">
        <v>6</v>
      </c>
      <c r="B10" t="s">
        <v>90</v>
      </c>
      <c r="C10">
        <v>7</v>
      </c>
      <c r="D10">
        <v>4</v>
      </c>
      <c r="E10">
        <v>7</v>
      </c>
      <c r="F10">
        <v>3</v>
      </c>
      <c r="G10">
        <v>10</v>
      </c>
      <c r="H10">
        <v>0</v>
      </c>
      <c r="I10">
        <v>1</v>
      </c>
      <c r="J10">
        <v>3</v>
      </c>
      <c r="K10">
        <v>1</v>
      </c>
      <c r="L10">
        <v>3</v>
      </c>
      <c r="M10">
        <v>10</v>
      </c>
      <c r="N10">
        <v>0</v>
      </c>
      <c r="O10">
        <v>4</v>
      </c>
      <c r="P10">
        <v>3</v>
      </c>
      <c r="Q10">
        <v>1</v>
      </c>
      <c r="R10">
        <v>3</v>
      </c>
      <c r="S10">
        <v>1</v>
      </c>
      <c r="T10">
        <v>3</v>
      </c>
      <c r="U10">
        <v>3</v>
      </c>
      <c r="V10">
        <v>1</v>
      </c>
      <c r="W10">
        <v>3</v>
      </c>
      <c r="X10">
        <v>1</v>
      </c>
      <c r="Y10">
        <v>3</v>
      </c>
      <c r="Z10">
        <v>5</v>
      </c>
      <c r="AA10">
        <v>3</v>
      </c>
      <c r="AB10">
        <v>0</v>
      </c>
      <c r="AC10">
        <v>4</v>
      </c>
      <c r="AD10">
        <v>3</v>
      </c>
      <c r="AE10">
        <v>1</v>
      </c>
      <c r="AF10">
        <v>1</v>
      </c>
      <c r="AG10">
        <v>3</v>
      </c>
      <c r="AH10">
        <v>5</v>
      </c>
      <c r="AI10">
        <v>5</v>
      </c>
      <c r="AJ10">
        <v>7</v>
      </c>
      <c r="AK10">
        <v>1</v>
      </c>
      <c r="AL10">
        <v>10</v>
      </c>
      <c r="AM10">
        <v>0</v>
      </c>
      <c r="AN10">
        <v>4</v>
      </c>
      <c r="AO10">
        <v>6</v>
      </c>
      <c r="AP10">
        <v>3</v>
      </c>
      <c r="AQ10">
        <v>2</v>
      </c>
      <c r="AR10">
        <v>3</v>
      </c>
      <c r="AS10">
        <v>2</v>
      </c>
      <c r="AT10">
        <v>0</v>
      </c>
      <c r="AU10">
        <v>5</v>
      </c>
      <c r="AV10">
        <v>6</v>
      </c>
      <c r="AW10">
        <v>3</v>
      </c>
      <c r="AX10">
        <v>7</v>
      </c>
      <c r="AY10">
        <v>0</v>
      </c>
      <c r="AZ10">
        <v>10</v>
      </c>
      <c r="BA10">
        <v>0</v>
      </c>
      <c r="BB10">
        <v>4</v>
      </c>
      <c r="BC10">
        <v>7</v>
      </c>
      <c r="BD10">
        <v>1</v>
      </c>
      <c r="BE10">
        <v>10</v>
      </c>
      <c r="BF10">
        <v>0</v>
      </c>
      <c r="BG10">
        <v>4</v>
      </c>
      <c r="BH10">
        <v>6</v>
      </c>
      <c r="BI10">
        <v>3</v>
      </c>
      <c r="BJ10">
        <v>2</v>
      </c>
      <c r="BK10">
        <v>3</v>
      </c>
      <c r="BL10">
        <v>0</v>
      </c>
      <c r="BM10">
        <v>4</v>
      </c>
      <c r="BN10">
        <v>5</v>
      </c>
      <c r="BO10">
        <v>8</v>
      </c>
      <c r="BP10">
        <v>8</v>
      </c>
      <c r="BQ10">
        <v>6</v>
      </c>
      <c r="BR10">
        <v>3</v>
      </c>
      <c r="BS10">
        <v>7</v>
      </c>
      <c r="BT10">
        <v>6</v>
      </c>
      <c r="BU10">
        <v>3</v>
      </c>
      <c r="BV10">
        <v>4</v>
      </c>
      <c r="BW10">
        <v>9</v>
      </c>
      <c r="BX10">
        <v>0</v>
      </c>
      <c r="BY10">
        <v>8</v>
      </c>
      <c r="BZ10">
        <v>2</v>
      </c>
      <c r="CA10">
        <v>2</v>
      </c>
      <c r="CB10">
        <v>8</v>
      </c>
      <c r="CC10">
        <v>3</v>
      </c>
      <c r="CD10">
        <v>0</v>
      </c>
      <c r="CE10">
        <v>3</v>
      </c>
      <c r="CF10">
        <v>6</v>
      </c>
      <c r="CG10">
        <v>2</v>
      </c>
      <c r="CH10">
        <v>12</v>
      </c>
      <c r="CI10">
        <v>2</v>
      </c>
      <c r="CJ10">
        <v>3</v>
      </c>
      <c r="CK10">
        <v>1</v>
      </c>
      <c r="CL10">
        <v>8</v>
      </c>
    </row>
    <row r="11" spans="1:90" x14ac:dyDescent="0.25">
      <c r="A11">
        <v>7</v>
      </c>
      <c r="B11" t="s">
        <v>91</v>
      </c>
      <c r="C11">
        <v>9</v>
      </c>
      <c r="D11">
        <v>3</v>
      </c>
      <c r="E11">
        <v>5</v>
      </c>
      <c r="F11">
        <v>6</v>
      </c>
      <c r="G11">
        <v>3</v>
      </c>
      <c r="H11">
        <v>10</v>
      </c>
      <c r="I11">
        <v>7</v>
      </c>
      <c r="J11">
        <v>0</v>
      </c>
      <c r="K11">
        <v>4</v>
      </c>
      <c r="L11">
        <v>7</v>
      </c>
      <c r="M11">
        <v>4</v>
      </c>
      <c r="N11" s="76">
        <v>0</v>
      </c>
      <c r="O11" s="76">
        <v>0</v>
      </c>
      <c r="P11" s="76">
        <v>0</v>
      </c>
      <c r="Q11" s="76">
        <v>0</v>
      </c>
      <c r="R11" s="76">
        <v>0</v>
      </c>
      <c r="S11" s="76">
        <v>0</v>
      </c>
      <c r="T11" s="76">
        <v>0</v>
      </c>
      <c r="U11" s="76">
        <v>0</v>
      </c>
      <c r="V11" s="76">
        <v>0</v>
      </c>
      <c r="W11" s="76">
        <v>0</v>
      </c>
      <c r="X11" s="76">
        <v>0</v>
      </c>
      <c r="Y11" s="77">
        <v>6</v>
      </c>
      <c r="Z11" s="77">
        <v>0</v>
      </c>
      <c r="AA11">
        <v>7</v>
      </c>
      <c r="AB11">
        <v>1</v>
      </c>
      <c r="AC11">
        <v>10</v>
      </c>
      <c r="AD11">
        <v>0</v>
      </c>
      <c r="AE11">
        <v>4</v>
      </c>
      <c r="AF11">
        <v>1</v>
      </c>
      <c r="AG11">
        <v>3</v>
      </c>
      <c r="AH11">
        <v>4</v>
      </c>
      <c r="AI11">
        <v>3</v>
      </c>
      <c r="AJ11">
        <v>2</v>
      </c>
      <c r="AK11">
        <v>6</v>
      </c>
      <c r="AL11">
        <v>3</v>
      </c>
      <c r="AM11">
        <v>3</v>
      </c>
      <c r="AN11">
        <v>0</v>
      </c>
      <c r="AO11">
        <v>0</v>
      </c>
      <c r="AP11">
        <v>0</v>
      </c>
      <c r="AQ11">
        <v>3</v>
      </c>
      <c r="AR11">
        <v>7</v>
      </c>
      <c r="AS11">
        <v>5</v>
      </c>
      <c r="AT11">
        <v>2</v>
      </c>
      <c r="AU11">
        <v>3</v>
      </c>
      <c r="AV11">
        <v>4</v>
      </c>
      <c r="AW11">
        <v>6</v>
      </c>
      <c r="AX11">
        <v>9</v>
      </c>
      <c r="AY11">
        <v>0</v>
      </c>
      <c r="AZ11">
        <v>8</v>
      </c>
      <c r="BA11">
        <v>2</v>
      </c>
      <c r="BB11">
        <v>8</v>
      </c>
      <c r="BC11">
        <v>9</v>
      </c>
      <c r="BD11">
        <v>6</v>
      </c>
      <c r="BE11">
        <v>3</v>
      </c>
      <c r="BF11">
        <v>3</v>
      </c>
      <c r="BG11">
        <v>0</v>
      </c>
      <c r="BH11">
        <v>0</v>
      </c>
      <c r="BI11">
        <v>0</v>
      </c>
      <c r="BJ11">
        <v>3</v>
      </c>
      <c r="BK11">
        <v>0</v>
      </c>
      <c r="BL11">
        <v>4</v>
      </c>
      <c r="BM11">
        <v>3</v>
      </c>
      <c r="BN11">
        <v>6</v>
      </c>
      <c r="BO11">
        <v>4</v>
      </c>
      <c r="BP11">
        <v>3</v>
      </c>
      <c r="BQ11">
        <v>4</v>
      </c>
      <c r="BR11">
        <v>6</v>
      </c>
      <c r="BS11">
        <v>9</v>
      </c>
      <c r="BT11">
        <v>4</v>
      </c>
      <c r="BU11">
        <v>6</v>
      </c>
      <c r="BV11">
        <v>0</v>
      </c>
      <c r="BW11">
        <v>3</v>
      </c>
      <c r="BX11">
        <v>4</v>
      </c>
      <c r="BY11">
        <v>3</v>
      </c>
      <c r="BZ11">
        <v>1</v>
      </c>
      <c r="CA11">
        <v>4</v>
      </c>
      <c r="CB11">
        <v>3</v>
      </c>
      <c r="CC11">
        <v>3</v>
      </c>
      <c r="CD11">
        <v>1</v>
      </c>
      <c r="CE11">
        <v>3</v>
      </c>
      <c r="CF11">
        <v>1</v>
      </c>
      <c r="CG11">
        <v>0</v>
      </c>
      <c r="CH11">
        <v>4</v>
      </c>
      <c r="CI11">
        <v>3</v>
      </c>
      <c r="CJ11">
        <v>0</v>
      </c>
      <c r="CK11">
        <v>4</v>
      </c>
      <c r="CL11">
        <v>7</v>
      </c>
    </row>
    <row r="12" spans="1:90" x14ac:dyDescent="0.25">
      <c r="A12">
        <v>8</v>
      </c>
      <c r="B12" t="s">
        <v>92</v>
      </c>
      <c r="C12">
        <v>3</v>
      </c>
      <c r="D12">
        <v>0</v>
      </c>
      <c r="E12">
        <v>0</v>
      </c>
      <c r="F12">
        <v>3</v>
      </c>
      <c r="G12">
        <v>5</v>
      </c>
      <c r="H12">
        <v>3</v>
      </c>
      <c r="I12">
        <v>4</v>
      </c>
      <c r="J12">
        <v>2</v>
      </c>
      <c r="K12">
        <v>3</v>
      </c>
      <c r="L12">
        <v>3</v>
      </c>
      <c r="M12">
        <v>3</v>
      </c>
      <c r="N12">
        <v>3</v>
      </c>
      <c r="O12">
        <v>2</v>
      </c>
      <c r="P12">
        <v>3</v>
      </c>
      <c r="Q12">
        <v>3</v>
      </c>
      <c r="R12">
        <v>2</v>
      </c>
      <c r="S12">
        <v>4</v>
      </c>
      <c r="T12">
        <v>3</v>
      </c>
      <c r="U12">
        <v>3</v>
      </c>
      <c r="V12">
        <v>7</v>
      </c>
      <c r="W12">
        <v>5</v>
      </c>
      <c r="X12">
        <v>2</v>
      </c>
      <c r="Y12">
        <v>3</v>
      </c>
      <c r="Z12">
        <v>3</v>
      </c>
      <c r="AA12">
        <v>1</v>
      </c>
      <c r="AB12">
        <v>3</v>
      </c>
      <c r="AC12">
        <v>1</v>
      </c>
      <c r="AD12">
        <v>3</v>
      </c>
      <c r="AE12">
        <v>10</v>
      </c>
      <c r="AF12">
        <v>2</v>
      </c>
      <c r="AG12">
        <v>2</v>
      </c>
      <c r="AH12">
        <v>0</v>
      </c>
      <c r="AI12">
        <v>4</v>
      </c>
      <c r="AJ12">
        <v>3</v>
      </c>
      <c r="AK12">
        <v>1</v>
      </c>
      <c r="AL12">
        <v>3</v>
      </c>
      <c r="AM12">
        <v>0</v>
      </c>
      <c r="AN12">
        <v>4</v>
      </c>
      <c r="AO12">
        <v>3</v>
      </c>
      <c r="AP12">
        <v>1</v>
      </c>
      <c r="AQ12">
        <v>3</v>
      </c>
      <c r="AR12">
        <v>3</v>
      </c>
      <c r="AS12">
        <v>1</v>
      </c>
      <c r="AT12">
        <v>3</v>
      </c>
      <c r="AU12">
        <v>1</v>
      </c>
      <c r="AV12">
        <v>3</v>
      </c>
      <c r="AW12">
        <v>4</v>
      </c>
      <c r="AX12">
        <v>0</v>
      </c>
      <c r="AY12">
        <v>4</v>
      </c>
      <c r="AZ12">
        <v>3</v>
      </c>
      <c r="BA12">
        <v>1</v>
      </c>
      <c r="BB12">
        <v>1</v>
      </c>
      <c r="BC12">
        <v>3</v>
      </c>
      <c r="BD12">
        <v>1</v>
      </c>
      <c r="BE12">
        <v>3</v>
      </c>
      <c r="BF12">
        <v>0</v>
      </c>
      <c r="BG12">
        <v>4</v>
      </c>
      <c r="BH12">
        <v>3</v>
      </c>
      <c r="BI12">
        <v>1</v>
      </c>
      <c r="BJ12">
        <v>3</v>
      </c>
      <c r="BK12">
        <v>1</v>
      </c>
      <c r="BL12">
        <v>0</v>
      </c>
      <c r="BM12">
        <v>4</v>
      </c>
      <c r="BN12">
        <v>3</v>
      </c>
      <c r="BO12">
        <v>6</v>
      </c>
      <c r="BP12">
        <v>6</v>
      </c>
      <c r="BQ12">
        <v>3</v>
      </c>
      <c r="BR12">
        <v>0</v>
      </c>
      <c r="BS12">
        <v>0</v>
      </c>
      <c r="BT12">
        <v>3</v>
      </c>
      <c r="BU12">
        <v>4</v>
      </c>
      <c r="BV12">
        <v>4</v>
      </c>
      <c r="BW12">
        <v>12</v>
      </c>
      <c r="BX12">
        <v>3</v>
      </c>
      <c r="BY12">
        <v>1</v>
      </c>
      <c r="BZ12">
        <v>3</v>
      </c>
      <c r="CA12">
        <v>4</v>
      </c>
      <c r="CB12">
        <v>3</v>
      </c>
      <c r="CC12">
        <v>0</v>
      </c>
      <c r="CD12">
        <v>4</v>
      </c>
      <c r="CE12">
        <v>7</v>
      </c>
      <c r="CF12">
        <v>4</v>
      </c>
      <c r="CG12">
        <v>1</v>
      </c>
      <c r="CH12">
        <v>10</v>
      </c>
      <c r="CI12">
        <v>0</v>
      </c>
      <c r="CJ12">
        <v>4</v>
      </c>
      <c r="CK12">
        <v>2</v>
      </c>
      <c r="CL12">
        <v>10</v>
      </c>
    </row>
    <row r="13" spans="1:90" x14ac:dyDescent="0.25">
      <c r="A13">
        <v>9</v>
      </c>
      <c r="B13" t="s">
        <v>93</v>
      </c>
      <c r="C13">
        <v>3</v>
      </c>
      <c r="D13">
        <v>0</v>
      </c>
      <c r="E13">
        <v>0</v>
      </c>
      <c r="F13">
        <v>6</v>
      </c>
      <c r="G13">
        <v>3</v>
      </c>
      <c r="H13">
        <v>2</v>
      </c>
      <c r="I13">
        <v>3</v>
      </c>
      <c r="J13">
        <v>6</v>
      </c>
      <c r="K13">
        <v>3</v>
      </c>
      <c r="L13">
        <v>3</v>
      </c>
      <c r="M13">
        <v>0</v>
      </c>
      <c r="N13">
        <v>4</v>
      </c>
      <c r="O13">
        <v>3</v>
      </c>
      <c r="P13">
        <v>1</v>
      </c>
      <c r="Q13">
        <v>7</v>
      </c>
      <c r="R13">
        <v>2</v>
      </c>
      <c r="S13">
        <v>3</v>
      </c>
      <c r="T13">
        <v>2</v>
      </c>
      <c r="U13">
        <v>3</v>
      </c>
      <c r="V13">
        <v>3</v>
      </c>
      <c r="W13">
        <v>1</v>
      </c>
      <c r="X13">
        <v>3</v>
      </c>
      <c r="Y13">
        <v>1</v>
      </c>
      <c r="Z13">
        <v>3</v>
      </c>
      <c r="AA13">
        <v>6</v>
      </c>
      <c r="AB13">
        <v>3</v>
      </c>
      <c r="AC13">
        <v>2</v>
      </c>
      <c r="AD13">
        <v>3</v>
      </c>
      <c r="AE13">
        <v>2</v>
      </c>
      <c r="AF13">
        <v>3</v>
      </c>
      <c r="AG13">
        <v>3</v>
      </c>
      <c r="AH13">
        <v>6</v>
      </c>
      <c r="AI13">
        <v>10</v>
      </c>
      <c r="AJ13">
        <v>0</v>
      </c>
      <c r="AK13">
        <v>4</v>
      </c>
      <c r="AL13">
        <v>7</v>
      </c>
      <c r="AM13">
        <v>1</v>
      </c>
      <c r="AN13">
        <v>10</v>
      </c>
      <c r="AO13">
        <v>0</v>
      </c>
      <c r="AP13">
        <v>4</v>
      </c>
      <c r="AQ13">
        <v>7</v>
      </c>
      <c r="AR13">
        <v>0</v>
      </c>
      <c r="AS13">
        <v>10</v>
      </c>
      <c r="AT13">
        <v>0</v>
      </c>
      <c r="AU13">
        <v>4</v>
      </c>
      <c r="AV13">
        <v>7</v>
      </c>
      <c r="AW13">
        <v>3</v>
      </c>
      <c r="AX13">
        <v>0</v>
      </c>
      <c r="AY13">
        <v>4</v>
      </c>
      <c r="AZ13">
        <v>3</v>
      </c>
      <c r="BA13">
        <v>1</v>
      </c>
      <c r="BB13">
        <v>3</v>
      </c>
      <c r="BC13">
        <v>0</v>
      </c>
      <c r="BD13">
        <v>4</v>
      </c>
      <c r="BE13">
        <v>7</v>
      </c>
      <c r="BF13">
        <v>1</v>
      </c>
      <c r="BG13">
        <v>10</v>
      </c>
      <c r="BH13">
        <v>0</v>
      </c>
      <c r="BI13">
        <v>4</v>
      </c>
      <c r="BJ13">
        <v>7</v>
      </c>
      <c r="BK13">
        <v>4</v>
      </c>
      <c r="BL13">
        <v>1</v>
      </c>
      <c r="BM13">
        <v>10</v>
      </c>
      <c r="BN13">
        <v>4</v>
      </c>
      <c r="BO13">
        <v>4</v>
      </c>
      <c r="BP13">
        <v>3</v>
      </c>
      <c r="BQ13">
        <v>0</v>
      </c>
      <c r="BR13">
        <v>4</v>
      </c>
      <c r="BS13">
        <v>3</v>
      </c>
      <c r="BT13">
        <v>7</v>
      </c>
      <c r="BU13">
        <v>3</v>
      </c>
      <c r="BV13">
        <v>10</v>
      </c>
      <c r="BW13">
        <v>10</v>
      </c>
      <c r="BX13">
        <v>3</v>
      </c>
      <c r="BY13">
        <v>1</v>
      </c>
      <c r="BZ13">
        <v>3</v>
      </c>
      <c r="CA13">
        <v>6</v>
      </c>
      <c r="CB13">
        <v>3</v>
      </c>
      <c r="CC13">
        <v>0</v>
      </c>
      <c r="CD13">
        <v>4</v>
      </c>
      <c r="CE13">
        <v>3</v>
      </c>
      <c r="CF13">
        <v>1</v>
      </c>
      <c r="CG13">
        <v>2</v>
      </c>
      <c r="CH13">
        <v>6</v>
      </c>
      <c r="CI13">
        <v>0</v>
      </c>
      <c r="CJ13">
        <v>0</v>
      </c>
      <c r="CK13">
        <v>4</v>
      </c>
      <c r="CL13">
        <v>6</v>
      </c>
    </row>
    <row r="14" spans="1:90" x14ac:dyDescent="0.25">
      <c r="A14">
        <v>10</v>
      </c>
      <c r="B14" t="s">
        <v>94</v>
      </c>
      <c r="C14">
        <v>0</v>
      </c>
      <c r="D14">
        <v>0</v>
      </c>
      <c r="E14">
        <v>2</v>
      </c>
      <c r="F14">
        <v>3</v>
      </c>
      <c r="G14">
        <v>3</v>
      </c>
      <c r="H14">
        <v>7</v>
      </c>
      <c r="I14">
        <v>8</v>
      </c>
      <c r="J14">
        <v>2</v>
      </c>
      <c r="K14">
        <v>4</v>
      </c>
      <c r="L14">
        <v>6</v>
      </c>
      <c r="M14">
        <v>1</v>
      </c>
      <c r="N14" s="76">
        <v>0</v>
      </c>
      <c r="O14" s="76">
        <v>0</v>
      </c>
      <c r="P14" s="76">
        <v>0</v>
      </c>
      <c r="Q14" s="76">
        <v>0</v>
      </c>
      <c r="R14" s="76">
        <v>0</v>
      </c>
      <c r="S14" s="76">
        <v>0</v>
      </c>
      <c r="T14" s="76">
        <v>0</v>
      </c>
      <c r="U14" s="76">
        <v>0</v>
      </c>
      <c r="V14" s="76">
        <v>0</v>
      </c>
      <c r="W14" s="76">
        <v>0</v>
      </c>
      <c r="X14" s="76">
        <v>0</v>
      </c>
      <c r="Y14" s="77">
        <v>3</v>
      </c>
      <c r="Z14" s="77">
        <v>3</v>
      </c>
      <c r="AA14" s="77">
        <v>0</v>
      </c>
      <c r="AB14" s="77">
        <v>5</v>
      </c>
      <c r="AC14" s="77">
        <v>7</v>
      </c>
      <c r="AD14" s="77">
        <v>3</v>
      </c>
      <c r="AE14" s="77">
        <v>16</v>
      </c>
      <c r="AF14" s="77">
        <v>0</v>
      </c>
      <c r="AG14" s="77">
        <v>0</v>
      </c>
      <c r="AH14" s="77">
        <v>3</v>
      </c>
      <c r="AI14">
        <v>10</v>
      </c>
      <c r="AJ14">
        <v>0</v>
      </c>
      <c r="AK14">
        <v>3</v>
      </c>
      <c r="AL14">
        <v>3</v>
      </c>
      <c r="AM14">
        <v>3</v>
      </c>
      <c r="AN14">
        <v>2</v>
      </c>
      <c r="AO14">
        <v>3</v>
      </c>
      <c r="AP14">
        <v>3</v>
      </c>
      <c r="AQ14">
        <v>2</v>
      </c>
      <c r="AR14">
        <v>4</v>
      </c>
      <c r="AS14">
        <v>2</v>
      </c>
      <c r="AT14">
        <v>8</v>
      </c>
      <c r="AU14">
        <v>3</v>
      </c>
      <c r="AV14">
        <v>0</v>
      </c>
      <c r="AW14">
        <v>3</v>
      </c>
      <c r="AX14">
        <v>2</v>
      </c>
      <c r="AY14">
        <v>10</v>
      </c>
      <c r="AZ14">
        <v>0</v>
      </c>
      <c r="BA14">
        <v>4</v>
      </c>
      <c r="BB14">
        <v>7</v>
      </c>
      <c r="BC14">
        <v>1</v>
      </c>
      <c r="BD14">
        <v>2</v>
      </c>
      <c r="BE14">
        <v>3</v>
      </c>
      <c r="BF14">
        <v>3</v>
      </c>
      <c r="BG14">
        <v>3</v>
      </c>
      <c r="BH14">
        <v>0</v>
      </c>
      <c r="BI14">
        <v>4</v>
      </c>
      <c r="BJ14">
        <v>3</v>
      </c>
      <c r="BK14">
        <v>1</v>
      </c>
      <c r="BL14">
        <v>3</v>
      </c>
      <c r="BM14">
        <v>6</v>
      </c>
      <c r="BN14">
        <v>3</v>
      </c>
      <c r="BO14">
        <v>7</v>
      </c>
      <c r="BP14">
        <v>3</v>
      </c>
      <c r="BQ14">
        <v>1</v>
      </c>
      <c r="BR14">
        <v>0</v>
      </c>
      <c r="BS14">
        <v>4</v>
      </c>
      <c r="BT14">
        <v>3</v>
      </c>
      <c r="BU14">
        <v>6</v>
      </c>
      <c r="BV14">
        <v>2</v>
      </c>
      <c r="BW14">
        <v>6</v>
      </c>
      <c r="BX14">
        <v>3</v>
      </c>
      <c r="BY14">
        <v>6</v>
      </c>
      <c r="BZ14">
        <v>3</v>
      </c>
      <c r="CA14">
        <v>0</v>
      </c>
      <c r="CB14">
        <v>7</v>
      </c>
      <c r="CC14">
        <v>5</v>
      </c>
      <c r="CD14">
        <v>2</v>
      </c>
      <c r="CE14">
        <v>3</v>
      </c>
      <c r="CF14">
        <v>4</v>
      </c>
      <c r="CG14">
        <v>6</v>
      </c>
      <c r="CH14">
        <v>8</v>
      </c>
      <c r="CI14">
        <v>6</v>
      </c>
      <c r="CJ14">
        <v>4</v>
      </c>
      <c r="CK14">
        <v>2</v>
      </c>
      <c r="CL14">
        <v>5</v>
      </c>
    </row>
    <row r="15" spans="1:90" s="78" customFormat="1" x14ac:dyDescent="0.25">
      <c r="C15" s="78">
        <f t="shared" ref="C15:M15" si="0">SUM(C5:C14)</f>
        <v>38</v>
      </c>
      <c r="D15" s="78">
        <f t="shared" si="0"/>
        <v>21</v>
      </c>
      <c r="E15" s="78">
        <f t="shared" si="0"/>
        <v>34</v>
      </c>
      <c r="F15" s="78">
        <f t="shared" si="0"/>
        <v>39</v>
      </c>
      <c r="G15" s="78">
        <f t="shared" si="0"/>
        <v>45</v>
      </c>
      <c r="H15" s="78">
        <f t="shared" si="0"/>
        <v>29</v>
      </c>
      <c r="I15" s="78">
        <f t="shared" si="0"/>
        <v>46</v>
      </c>
      <c r="J15" s="78">
        <f t="shared" si="0"/>
        <v>19</v>
      </c>
      <c r="K15" s="78">
        <f t="shared" si="0"/>
        <v>35</v>
      </c>
      <c r="L15" s="78">
        <f t="shared" si="0"/>
        <v>30</v>
      </c>
      <c r="M15" s="78">
        <f t="shared" si="0"/>
        <v>32</v>
      </c>
      <c r="N15" s="79">
        <f>SUM(N5:N14)</f>
        <v>35</v>
      </c>
      <c r="O15" s="79">
        <f t="shared" ref="O15" si="1">SUM(O5:O14)</f>
        <v>14</v>
      </c>
      <c r="P15" s="79">
        <f t="shared" ref="P15" si="2">SUM(P5:P14)</f>
        <v>28</v>
      </c>
      <c r="Q15" s="79">
        <f t="shared" ref="Q15" si="3">SUM(Q5:Q14)</f>
        <v>24</v>
      </c>
      <c r="R15" s="79">
        <f t="shared" ref="R15" si="4">SUM(R5:R14)</f>
        <v>21</v>
      </c>
      <c r="S15" s="79">
        <f t="shared" ref="S15" si="5">SUM(S5:S14)</f>
        <v>24</v>
      </c>
      <c r="T15" s="79">
        <f t="shared" ref="T15" si="6">SUM(T5:T14)</f>
        <v>29</v>
      </c>
      <c r="U15" s="79">
        <f t="shared" ref="U15" si="7">SUM(U5:U14)</f>
        <v>16</v>
      </c>
      <c r="V15" s="79">
        <f t="shared" ref="V15" si="8">SUM(V5:V14)</f>
        <v>24</v>
      </c>
      <c r="W15" s="79">
        <f t="shared" ref="W15" si="9">SUM(W5:W14)</f>
        <v>24</v>
      </c>
      <c r="X15" s="79">
        <f t="shared" ref="X15" si="10">SUM(X5:X14)</f>
        <v>18</v>
      </c>
      <c r="Y15" s="80">
        <f t="shared" ref="Y15:Z15" si="11">SUM(Y5:Y14)</f>
        <v>38</v>
      </c>
      <c r="Z15" s="80">
        <f t="shared" si="11"/>
        <v>30</v>
      </c>
      <c r="AA15" s="80">
        <f t="shared" ref="AA15" si="12">SUM(AA5:AA14)</f>
        <v>33</v>
      </c>
      <c r="AB15" s="80">
        <f t="shared" ref="AB15" si="13">SUM(AB5:AB14)</f>
        <v>37</v>
      </c>
      <c r="AC15" s="80">
        <f t="shared" ref="AC15" si="14">SUM(AC5:AC14)</f>
        <v>33</v>
      </c>
      <c r="AD15" s="80">
        <f t="shared" ref="AD15" si="15">SUM(AD5:AD14)</f>
        <v>36</v>
      </c>
      <c r="AE15" s="80">
        <f t="shared" ref="AE15" si="16">SUM(AE5:AE14)</f>
        <v>43</v>
      </c>
      <c r="AF15" s="80">
        <f t="shared" ref="AF15" si="17">SUM(AF5:AF14)</f>
        <v>26</v>
      </c>
      <c r="AG15" s="80">
        <f t="shared" ref="AG15" si="18">SUM(AG5:AG14)</f>
        <v>39</v>
      </c>
      <c r="AH15" s="80">
        <f t="shared" ref="AH15" si="19">SUM(AH5:AH14)</f>
        <v>33</v>
      </c>
      <c r="AI15" s="80">
        <f t="shared" ref="AI15" si="20">SUM(AI5:AI14)</f>
        <v>49</v>
      </c>
      <c r="AJ15" s="78">
        <f t="shared" ref="AJ15" si="21">SUM(AJ5:AJ14)</f>
        <v>20</v>
      </c>
      <c r="AK15" s="78">
        <f t="shared" ref="AK15:AL15" si="22">SUM(AK5:AK14)</f>
        <v>22</v>
      </c>
      <c r="AL15" s="78">
        <f t="shared" si="22"/>
        <v>29</v>
      </c>
      <c r="AM15" s="78">
        <f t="shared" ref="AM15" si="23">SUM(AM5:AM14)</f>
        <v>26</v>
      </c>
      <c r="AN15" s="78">
        <f t="shared" ref="AN15" si="24">SUM(AN5:AN14)</f>
        <v>28</v>
      </c>
      <c r="AO15" s="78">
        <f t="shared" ref="AO15" si="25">SUM(AO5:AO14)</f>
        <v>32</v>
      </c>
      <c r="AP15" s="78">
        <f t="shared" ref="AP15" si="26">SUM(AP5:AP14)</f>
        <v>37</v>
      </c>
      <c r="AQ15" s="78">
        <f t="shared" ref="AQ15" si="27">SUM(AQ5:AQ14)</f>
        <v>29</v>
      </c>
      <c r="AR15" s="78">
        <f t="shared" ref="AR15" si="28">SUM(AR5:AR14)</f>
        <v>33</v>
      </c>
      <c r="AS15" s="78">
        <f t="shared" ref="AS15" si="29">SUM(AS5:AS14)</f>
        <v>36</v>
      </c>
      <c r="AT15" s="78">
        <f t="shared" ref="AT15" si="30">SUM(AT5:AT14)</f>
        <v>27</v>
      </c>
      <c r="AU15" s="80">
        <f t="shared" ref="AU15" si="31">SUM(AU5:AU14)</f>
        <v>25</v>
      </c>
      <c r="AV15" s="80">
        <f t="shared" ref="AV15" si="32">SUM(AV5:AV14)</f>
        <v>39</v>
      </c>
      <c r="AW15" s="80">
        <f t="shared" ref="AW15:AX15" si="33">SUM(AW5:AW14)</f>
        <v>27</v>
      </c>
      <c r="AX15" s="80">
        <f t="shared" si="33"/>
        <v>32</v>
      </c>
      <c r="AY15" s="80">
        <f t="shared" ref="AY15" si="34">SUM(AY5:AY14)</f>
        <v>34</v>
      </c>
      <c r="AZ15" s="80">
        <f t="shared" ref="AZ15" si="35">SUM(AZ5:AZ14)</f>
        <v>29</v>
      </c>
      <c r="BA15" s="80">
        <f t="shared" ref="BA15" si="36">SUM(BA5:BA14)</f>
        <v>25</v>
      </c>
      <c r="BB15" s="80">
        <f t="shared" ref="BB15" si="37">SUM(BB5:BB14)</f>
        <v>30</v>
      </c>
      <c r="BC15" s="80">
        <f t="shared" ref="BC15" si="38">SUM(BC5:BC14)</f>
        <v>24</v>
      </c>
      <c r="BD15" s="80">
        <f t="shared" ref="BD15" si="39">SUM(BD5:BD14)</f>
        <v>27</v>
      </c>
      <c r="BE15" s="80">
        <f t="shared" ref="BE15" si="40">SUM(BE5:BE14)</f>
        <v>39</v>
      </c>
      <c r="BF15" s="81">
        <f t="shared" ref="BF15" si="41">SUM(BF5:BF14)</f>
        <v>24</v>
      </c>
      <c r="BG15" s="81">
        <f t="shared" ref="BG15" si="42">SUM(BG5:BG14)</f>
        <v>36</v>
      </c>
      <c r="BH15" s="81">
        <f t="shared" ref="BH15" si="43">SUM(BH5:BH14)</f>
        <v>19</v>
      </c>
      <c r="BI15" s="81">
        <f t="shared" ref="BI15:BJ15" si="44">SUM(BI5:BI14)</f>
        <v>29</v>
      </c>
      <c r="BJ15" s="81">
        <f t="shared" si="44"/>
        <v>24</v>
      </c>
      <c r="BK15" s="81">
        <f t="shared" ref="BK15" si="45">SUM(BK5:BK14)</f>
        <v>24</v>
      </c>
      <c r="BL15" s="81">
        <f t="shared" ref="BL15" si="46">SUM(BL5:BL14)</f>
        <v>39</v>
      </c>
      <c r="BM15" s="81">
        <f t="shared" ref="BM15" si="47">SUM(BM5:BM14)</f>
        <v>44</v>
      </c>
      <c r="BN15" s="81">
        <f t="shared" ref="BN15" si="48">SUM(BN5:BN14)</f>
        <v>58</v>
      </c>
      <c r="BO15" s="81">
        <f t="shared" ref="BO15" si="49">SUM(BO5:BO14)</f>
        <v>59</v>
      </c>
      <c r="BP15" s="81">
        <f t="shared" ref="BP15" si="50">SUM(BP5:BP14)</f>
        <v>60</v>
      </c>
      <c r="BQ15" s="78">
        <f t="shared" ref="BQ15" si="51">SUM(BQ5:BQ14)</f>
        <v>29</v>
      </c>
      <c r="BR15" s="78">
        <f t="shared" ref="BR15" si="52">SUM(BR5:BR14)</f>
        <v>24</v>
      </c>
      <c r="BS15" s="78">
        <f t="shared" ref="BS15" si="53">SUM(BS5:BS14)</f>
        <v>32</v>
      </c>
      <c r="BT15" s="78">
        <f t="shared" ref="BT15" si="54">SUM(BT5:BT14)</f>
        <v>37</v>
      </c>
      <c r="BU15" s="78">
        <f t="shared" ref="BU15:BV15" si="55">SUM(BU5:BU14)</f>
        <v>34</v>
      </c>
      <c r="BV15" s="78">
        <f t="shared" si="55"/>
        <v>32</v>
      </c>
      <c r="BW15" s="78">
        <f t="shared" ref="BW15" si="56">SUM(BW5:BW14)</f>
        <v>64</v>
      </c>
      <c r="BX15" s="78">
        <f t="shared" ref="BX15" si="57">SUM(BX5:BX14)</f>
        <v>22</v>
      </c>
      <c r="BY15" s="78">
        <f t="shared" ref="BY15" si="58">SUM(BY5:BY14)</f>
        <v>35</v>
      </c>
      <c r="BZ15" s="78">
        <f t="shared" ref="BZ15" si="59">SUM(BZ5:BZ14)</f>
        <v>29</v>
      </c>
      <c r="CA15" s="78">
        <f t="shared" ref="CA15" si="60">SUM(CA5:CA14)</f>
        <v>31</v>
      </c>
      <c r="CB15" s="81">
        <f t="shared" ref="CB15" si="61">SUM(CB5:CB14)</f>
        <v>30</v>
      </c>
      <c r="CC15" s="81">
        <f t="shared" ref="CC15" si="62">SUM(CC5:CC14)</f>
        <v>27</v>
      </c>
      <c r="CD15" s="81">
        <f t="shared" ref="CD15" si="63">SUM(CD5:CD14)</f>
        <v>33</v>
      </c>
      <c r="CE15" s="81">
        <f t="shared" ref="CE15" si="64">SUM(CE5:CE14)</f>
        <v>38</v>
      </c>
      <c r="CF15" s="81">
        <f t="shared" ref="CF15" si="65">SUM(CF5:CF14)</f>
        <v>34</v>
      </c>
      <c r="CG15" s="81">
        <f t="shared" ref="CG15:CH15" si="66">SUM(CG5:CG14)</f>
        <v>22</v>
      </c>
      <c r="CH15" s="81">
        <f t="shared" si="66"/>
        <v>49</v>
      </c>
      <c r="CI15" s="81">
        <f t="shared" ref="CI15" si="67">SUM(CI5:CI14)</f>
        <v>34</v>
      </c>
      <c r="CJ15" s="81">
        <f t="shared" ref="CJ15" si="68">SUM(CJ5:CJ14)</f>
        <v>23</v>
      </c>
      <c r="CK15" s="81">
        <f t="shared" ref="CK15:CL15" si="69">SUM(CK5:CK14)</f>
        <v>23</v>
      </c>
      <c r="CL15" s="81">
        <f t="shared" si="69"/>
        <v>49</v>
      </c>
    </row>
    <row r="17" spans="2:22" ht="27" customHeight="1" x14ac:dyDescent="0.25">
      <c r="C17" s="97" t="s">
        <v>101</v>
      </c>
      <c r="D17" s="97" t="s">
        <v>98</v>
      </c>
      <c r="E17" s="97"/>
      <c r="F17" s="97"/>
      <c r="G17" s="97"/>
      <c r="H17" s="97"/>
      <c r="I17" s="97"/>
      <c r="J17" s="97"/>
      <c r="K17" s="97"/>
      <c r="L17" s="97"/>
      <c r="M17" s="98" t="s">
        <v>99</v>
      </c>
      <c r="N17" s="98"/>
      <c r="O17" s="98"/>
      <c r="P17" s="98"/>
      <c r="Q17" s="98"/>
      <c r="R17" s="98"/>
      <c r="S17" s="98"/>
      <c r="T17" s="98"/>
      <c r="U17" s="97" t="s">
        <v>100</v>
      </c>
      <c r="V17" s="102" t="s">
        <v>102</v>
      </c>
    </row>
    <row r="18" spans="2:22" x14ac:dyDescent="0.25">
      <c r="C18" s="97"/>
      <c r="D18" s="97"/>
      <c r="E18" s="97"/>
      <c r="F18" s="97"/>
      <c r="G18" s="97"/>
      <c r="H18" s="97"/>
      <c r="I18" s="97"/>
      <c r="J18" s="97"/>
      <c r="K18" s="97"/>
      <c r="L18" s="97"/>
      <c r="M18" s="99">
        <v>1</v>
      </c>
      <c r="N18" s="99">
        <v>2</v>
      </c>
      <c r="O18" s="99">
        <v>3</v>
      </c>
      <c r="P18" s="99">
        <v>4</v>
      </c>
      <c r="Q18" s="99">
        <v>5</v>
      </c>
      <c r="R18" s="99">
        <v>6</v>
      </c>
      <c r="S18" s="99">
        <v>7</v>
      </c>
      <c r="T18" s="99">
        <v>8</v>
      </c>
      <c r="U18" s="97"/>
      <c r="V18" s="102"/>
    </row>
    <row r="19" spans="2:22" x14ac:dyDescent="0.25">
      <c r="C19" s="100">
        <v>1</v>
      </c>
      <c r="D19" s="100" t="s">
        <v>76</v>
      </c>
      <c r="E19" s="100"/>
      <c r="F19" s="100"/>
      <c r="G19" s="100"/>
      <c r="H19" s="100"/>
      <c r="I19" s="100"/>
      <c r="J19" s="100"/>
      <c r="K19" s="100"/>
      <c r="L19" s="100"/>
      <c r="M19" s="100">
        <f>C15</f>
        <v>38</v>
      </c>
      <c r="N19" s="100">
        <f>N15</f>
        <v>35</v>
      </c>
      <c r="O19" s="100">
        <f>Y15</f>
        <v>38</v>
      </c>
      <c r="P19" s="100">
        <f>AJ15</f>
        <v>20</v>
      </c>
      <c r="Q19" s="100">
        <f>AU15</f>
        <v>25</v>
      </c>
      <c r="R19" s="100">
        <f>BF15</f>
        <v>24</v>
      </c>
      <c r="S19" s="100">
        <f>BQ15</f>
        <v>29</v>
      </c>
      <c r="T19" s="100">
        <f>CB15</f>
        <v>30</v>
      </c>
      <c r="U19" s="101">
        <f>SUM(M19:T19)</f>
        <v>239</v>
      </c>
      <c r="V19" s="103">
        <f>U19/8</f>
        <v>29.875</v>
      </c>
    </row>
    <row r="20" spans="2:22" x14ac:dyDescent="0.25">
      <c r="C20" s="100">
        <v>2</v>
      </c>
      <c r="D20" s="100" t="s">
        <v>77</v>
      </c>
      <c r="E20" s="100"/>
      <c r="F20" s="100"/>
      <c r="G20" s="100"/>
      <c r="H20" s="100"/>
      <c r="I20" s="100"/>
      <c r="J20" s="100"/>
      <c r="K20" s="100"/>
      <c r="L20" s="100"/>
      <c r="M20" s="100">
        <f>D15</f>
        <v>21</v>
      </c>
      <c r="N20" s="100">
        <f>O15</f>
        <v>14</v>
      </c>
      <c r="O20" s="100">
        <f>Z15</f>
        <v>30</v>
      </c>
      <c r="P20" s="100">
        <f>AK15</f>
        <v>22</v>
      </c>
      <c r="Q20" s="100">
        <f>AV15</f>
        <v>39</v>
      </c>
      <c r="R20" s="100">
        <f>BG15</f>
        <v>36</v>
      </c>
      <c r="S20" s="100">
        <f>BR15</f>
        <v>24</v>
      </c>
      <c r="T20" s="100">
        <f>CC15</f>
        <v>27</v>
      </c>
      <c r="U20" s="101">
        <f t="shared" ref="U20:U30" si="70">SUM(M20:T20)</f>
        <v>213</v>
      </c>
      <c r="V20" s="103">
        <f t="shared" ref="V20:V29" si="71">U20/8</f>
        <v>26.625</v>
      </c>
    </row>
    <row r="21" spans="2:22" x14ac:dyDescent="0.25">
      <c r="C21" s="100">
        <v>3</v>
      </c>
      <c r="D21" s="100" t="s">
        <v>78</v>
      </c>
      <c r="E21" s="100"/>
      <c r="F21" s="100"/>
      <c r="G21" s="100"/>
      <c r="H21" s="100"/>
      <c r="I21" s="100"/>
      <c r="J21" s="100"/>
      <c r="K21" s="100"/>
      <c r="L21" s="100"/>
      <c r="M21" s="100">
        <f>E15</f>
        <v>34</v>
      </c>
      <c r="N21" s="100">
        <f>P15</f>
        <v>28</v>
      </c>
      <c r="O21" s="100">
        <f>AA15</f>
        <v>33</v>
      </c>
      <c r="P21" s="100">
        <f>AL15</f>
        <v>29</v>
      </c>
      <c r="Q21" s="100">
        <f>AW15</f>
        <v>27</v>
      </c>
      <c r="R21" s="100">
        <f>BH15</f>
        <v>19</v>
      </c>
      <c r="S21" s="100">
        <f>BS15</f>
        <v>32</v>
      </c>
      <c r="T21" s="100">
        <f>CD15</f>
        <v>33</v>
      </c>
      <c r="U21" s="101">
        <f t="shared" si="70"/>
        <v>235</v>
      </c>
      <c r="V21" s="103">
        <f t="shared" si="71"/>
        <v>29.375</v>
      </c>
    </row>
    <row r="22" spans="2:22" x14ac:dyDescent="0.25">
      <c r="C22" s="100">
        <v>4</v>
      </c>
      <c r="D22" s="100" t="s">
        <v>79</v>
      </c>
      <c r="E22" s="100"/>
      <c r="F22" s="100"/>
      <c r="G22" s="100"/>
      <c r="H22" s="100"/>
      <c r="I22" s="100"/>
      <c r="J22" s="100"/>
      <c r="K22" s="100"/>
      <c r="L22" s="100"/>
      <c r="M22" s="100">
        <f>F15</f>
        <v>39</v>
      </c>
      <c r="N22" s="100">
        <f>Q15</f>
        <v>24</v>
      </c>
      <c r="O22" s="100">
        <f>AB15</f>
        <v>37</v>
      </c>
      <c r="P22" s="100">
        <f>AM15</f>
        <v>26</v>
      </c>
      <c r="Q22" s="100">
        <f>AX15</f>
        <v>32</v>
      </c>
      <c r="R22" s="100">
        <f>BI15</f>
        <v>29</v>
      </c>
      <c r="S22" s="100">
        <f>BT15</f>
        <v>37</v>
      </c>
      <c r="T22" s="100">
        <f>CE15</f>
        <v>38</v>
      </c>
      <c r="U22" s="101">
        <f t="shared" si="70"/>
        <v>262</v>
      </c>
      <c r="V22" s="103">
        <f t="shared" si="71"/>
        <v>32.75</v>
      </c>
    </row>
    <row r="23" spans="2:22" x14ac:dyDescent="0.25">
      <c r="C23" s="100">
        <v>5</v>
      </c>
      <c r="D23" s="100" t="s">
        <v>82</v>
      </c>
      <c r="E23" s="100"/>
      <c r="F23" s="100"/>
      <c r="G23" s="100"/>
      <c r="H23" s="100"/>
      <c r="I23" s="100"/>
      <c r="J23" s="100"/>
      <c r="K23" s="100"/>
      <c r="L23" s="100"/>
      <c r="M23" s="100">
        <f>G15</f>
        <v>45</v>
      </c>
      <c r="N23" s="100">
        <f>R15</f>
        <v>21</v>
      </c>
      <c r="O23" s="100">
        <f>AC15</f>
        <v>33</v>
      </c>
      <c r="P23" s="100">
        <f>AN15</f>
        <v>28</v>
      </c>
      <c r="Q23" s="100">
        <f>AY15</f>
        <v>34</v>
      </c>
      <c r="R23" s="100">
        <f>BJ15</f>
        <v>24</v>
      </c>
      <c r="S23" s="100">
        <f>BU15</f>
        <v>34</v>
      </c>
      <c r="T23" s="100">
        <f>CF15</f>
        <v>34</v>
      </c>
      <c r="U23" s="101">
        <f t="shared" si="70"/>
        <v>253</v>
      </c>
      <c r="V23" s="103">
        <f t="shared" si="71"/>
        <v>31.625</v>
      </c>
    </row>
    <row r="24" spans="2:22" x14ac:dyDescent="0.25">
      <c r="C24" s="100">
        <v>6</v>
      </c>
      <c r="D24" s="100" t="s">
        <v>83</v>
      </c>
      <c r="E24" s="100"/>
      <c r="F24" s="100"/>
      <c r="G24" s="100"/>
      <c r="H24" s="100"/>
      <c r="I24" s="100"/>
      <c r="J24" s="100"/>
      <c r="K24" s="100"/>
      <c r="L24" s="100"/>
      <c r="M24" s="100">
        <f>H15</f>
        <v>29</v>
      </c>
      <c r="N24" s="100">
        <f>S15</f>
        <v>24</v>
      </c>
      <c r="O24" s="100">
        <f>AD15</f>
        <v>36</v>
      </c>
      <c r="P24" s="100">
        <f>AO15</f>
        <v>32</v>
      </c>
      <c r="Q24" s="100">
        <f>AZ15</f>
        <v>29</v>
      </c>
      <c r="R24" s="100">
        <f>BK15</f>
        <v>24</v>
      </c>
      <c r="S24" s="100">
        <f>BV15</f>
        <v>32</v>
      </c>
      <c r="T24" s="100">
        <f>CG15</f>
        <v>22</v>
      </c>
      <c r="U24" s="101">
        <f t="shared" si="70"/>
        <v>228</v>
      </c>
      <c r="V24" s="103">
        <f t="shared" si="71"/>
        <v>28.5</v>
      </c>
    </row>
    <row r="25" spans="2:22" x14ac:dyDescent="0.25">
      <c r="C25" s="100">
        <v>7</v>
      </c>
      <c r="D25" s="100" t="s">
        <v>84</v>
      </c>
      <c r="E25" s="100"/>
      <c r="F25" s="100"/>
      <c r="G25" s="100"/>
      <c r="H25" s="100"/>
      <c r="I25" s="100"/>
      <c r="J25" s="100"/>
      <c r="K25" s="100"/>
      <c r="L25" s="100"/>
      <c r="M25" s="100">
        <f>I15</f>
        <v>46</v>
      </c>
      <c r="N25" s="100">
        <f>T15</f>
        <v>29</v>
      </c>
      <c r="O25" s="100">
        <f>AE15</f>
        <v>43</v>
      </c>
      <c r="P25" s="100">
        <f>AP15</f>
        <v>37</v>
      </c>
      <c r="Q25" s="100">
        <f>BA15</f>
        <v>25</v>
      </c>
      <c r="R25" s="100">
        <f>BL15</f>
        <v>39</v>
      </c>
      <c r="S25" s="100">
        <f>BW15</f>
        <v>64</v>
      </c>
      <c r="T25" s="100">
        <f>CH15</f>
        <v>49</v>
      </c>
      <c r="U25" s="101">
        <f t="shared" si="70"/>
        <v>332</v>
      </c>
      <c r="V25" s="103">
        <f t="shared" si="71"/>
        <v>41.5</v>
      </c>
    </row>
    <row r="26" spans="2:22" x14ac:dyDescent="0.25">
      <c r="C26" s="100">
        <v>8</v>
      </c>
      <c r="D26" s="100" t="s">
        <v>80</v>
      </c>
      <c r="E26" s="100"/>
      <c r="F26" s="100"/>
      <c r="G26" s="100"/>
      <c r="H26" s="100"/>
      <c r="I26" s="100"/>
      <c r="J26" s="100"/>
      <c r="K26" s="100"/>
      <c r="L26" s="100"/>
      <c r="M26" s="100">
        <f>J15</f>
        <v>19</v>
      </c>
      <c r="N26" s="100">
        <f>U15</f>
        <v>16</v>
      </c>
      <c r="O26" s="100">
        <f>AF15</f>
        <v>26</v>
      </c>
      <c r="P26" s="100">
        <f>AQ15</f>
        <v>29</v>
      </c>
      <c r="Q26" s="100">
        <f>BB15</f>
        <v>30</v>
      </c>
      <c r="R26" s="100">
        <f>BM15</f>
        <v>44</v>
      </c>
      <c r="S26" s="100">
        <f>BX15</f>
        <v>22</v>
      </c>
      <c r="T26" s="100">
        <f>CI15</f>
        <v>34</v>
      </c>
      <c r="U26" s="101">
        <f t="shared" si="70"/>
        <v>220</v>
      </c>
      <c r="V26" s="103">
        <f t="shared" si="71"/>
        <v>27.5</v>
      </c>
    </row>
    <row r="27" spans="2:22" x14ac:dyDescent="0.25">
      <c r="C27" s="100">
        <v>9</v>
      </c>
      <c r="D27" s="100" t="s">
        <v>95</v>
      </c>
      <c r="E27" s="100"/>
      <c r="F27" s="100"/>
      <c r="G27" s="100"/>
      <c r="H27" s="100"/>
      <c r="I27" s="100"/>
      <c r="J27" s="100"/>
      <c r="K27" s="100"/>
      <c r="L27" s="100"/>
      <c r="M27" s="100">
        <f>K15</f>
        <v>35</v>
      </c>
      <c r="N27" s="100">
        <f>V15</f>
        <v>24</v>
      </c>
      <c r="O27" s="100">
        <f>AG15</f>
        <v>39</v>
      </c>
      <c r="P27" s="100">
        <f>AR15</f>
        <v>33</v>
      </c>
      <c r="Q27" s="100">
        <f>BC15</f>
        <v>24</v>
      </c>
      <c r="R27" s="100">
        <f>BN15</f>
        <v>58</v>
      </c>
      <c r="S27" s="100">
        <f>BY15</f>
        <v>35</v>
      </c>
      <c r="T27" s="100">
        <f>CJ15</f>
        <v>23</v>
      </c>
      <c r="U27" s="101">
        <f t="shared" si="70"/>
        <v>271</v>
      </c>
      <c r="V27" s="103">
        <f t="shared" si="71"/>
        <v>33.875</v>
      </c>
    </row>
    <row r="28" spans="2:22" x14ac:dyDescent="0.25">
      <c r="C28" s="100">
        <v>10</v>
      </c>
      <c r="D28" s="100" t="s">
        <v>81</v>
      </c>
      <c r="E28" s="100"/>
      <c r="F28" s="100"/>
      <c r="G28" s="100"/>
      <c r="H28" s="100"/>
      <c r="I28" s="100"/>
      <c r="J28" s="100"/>
      <c r="K28" s="100"/>
      <c r="L28" s="100"/>
      <c r="M28" s="100">
        <f>L15</f>
        <v>30</v>
      </c>
      <c r="N28" s="100">
        <f>W15</f>
        <v>24</v>
      </c>
      <c r="O28" s="100">
        <f>AH15</f>
        <v>33</v>
      </c>
      <c r="P28" s="100">
        <f>AS15</f>
        <v>36</v>
      </c>
      <c r="Q28" s="100">
        <f>BD15</f>
        <v>27</v>
      </c>
      <c r="R28" s="100">
        <f>BO15</f>
        <v>59</v>
      </c>
      <c r="S28" s="100">
        <f>BZ15</f>
        <v>29</v>
      </c>
      <c r="T28" s="100">
        <f>CK15</f>
        <v>23</v>
      </c>
      <c r="U28" s="101">
        <f t="shared" si="70"/>
        <v>261</v>
      </c>
      <c r="V28" s="103">
        <f t="shared" si="71"/>
        <v>32.625</v>
      </c>
    </row>
    <row r="29" spans="2:22" x14ac:dyDescent="0.25">
      <c r="C29" s="100">
        <v>11</v>
      </c>
      <c r="D29" s="100" t="s">
        <v>96</v>
      </c>
      <c r="E29" s="100"/>
      <c r="F29" s="100"/>
      <c r="G29" s="100"/>
      <c r="H29" s="100"/>
      <c r="I29" s="100"/>
      <c r="J29" s="100"/>
      <c r="K29" s="100"/>
      <c r="L29" s="100"/>
      <c r="M29" s="100">
        <f>M15</f>
        <v>32</v>
      </c>
      <c r="N29" s="100">
        <f>X15</f>
        <v>18</v>
      </c>
      <c r="O29" s="100">
        <f>AI15</f>
        <v>49</v>
      </c>
      <c r="P29" s="100">
        <f>AT15</f>
        <v>27</v>
      </c>
      <c r="Q29" s="100">
        <f>BE15</f>
        <v>39</v>
      </c>
      <c r="R29" s="100">
        <f>BP15</f>
        <v>60</v>
      </c>
      <c r="S29" s="100">
        <f>CA15</f>
        <v>31</v>
      </c>
      <c r="T29" s="100">
        <f>CL15</f>
        <v>49</v>
      </c>
      <c r="U29" s="101">
        <f t="shared" si="70"/>
        <v>305</v>
      </c>
      <c r="V29" s="103">
        <f t="shared" si="71"/>
        <v>38.125</v>
      </c>
    </row>
    <row r="30" spans="2:22" x14ac:dyDescent="0.25">
      <c r="M30" s="79">
        <f>SUM(M19:M29)</f>
        <v>368</v>
      </c>
      <c r="N30" s="79">
        <f t="shared" ref="N30:T30" si="72">SUM(N19:N29)</f>
        <v>257</v>
      </c>
      <c r="O30" s="79">
        <f t="shared" si="72"/>
        <v>397</v>
      </c>
      <c r="P30" s="79">
        <f t="shared" si="72"/>
        <v>319</v>
      </c>
      <c r="Q30" s="79">
        <f t="shared" si="72"/>
        <v>331</v>
      </c>
      <c r="R30" s="79">
        <f t="shared" si="72"/>
        <v>416</v>
      </c>
      <c r="S30" s="79">
        <f t="shared" si="72"/>
        <v>369</v>
      </c>
      <c r="T30" s="79">
        <f t="shared" si="72"/>
        <v>362</v>
      </c>
      <c r="U30" s="79">
        <f t="shared" si="70"/>
        <v>2819</v>
      </c>
    </row>
    <row r="31" spans="2:22" x14ac:dyDescent="0.25">
      <c r="M31" s="66"/>
      <c r="N31" s="66"/>
      <c r="O31" s="66"/>
      <c r="P31" s="66"/>
      <c r="Q31" s="66"/>
      <c r="R31" s="66"/>
      <c r="S31" s="66"/>
      <c r="T31" s="66"/>
      <c r="U31" s="66"/>
    </row>
    <row r="32" spans="2:22" s="76" customFormat="1" x14ac:dyDescent="0.25">
      <c r="B32" s="76" t="s">
        <v>127</v>
      </c>
      <c r="C32" s="76" t="s">
        <v>128</v>
      </c>
    </row>
  </sheetData>
  <mergeCells count="15">
    <mergeCell ref="M17:T17"/>
    <mergeCell ref="D17:L18"/>
    <mergeCell ref="U17:U18"/>
    <mergeCell ref="C17:C18"/>
    <mergeCell ref="V17:V18"/>
    <mergeCell ref="AU3:BE3"/>
    <mergeCell ref="BF3:BP3"/>
    <mergeCell ref="BQ3:CA3"/>
    <mergeCell ref="CB3:CL3"/>
    <mergeCell ref="A3:A4"/>
    <mergeCell ref="B3:B4"/>
    <mergeCell ref="C3:M3"/>
    <mergeCell ref="N3:X3"/>
    <mergeCell ref="Y3:AI3"/>
    <mergeCell ref="AJ3:AT3"/>
  </mergeCells>
  <pageMargins left="0.7" right="0.7" top="0.75" bottom="0.75" header="0.3" footer="0.3"/>
  <pageSetup paperSize="256"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KOMPARASI INTERNAL</vt:lpstr>
      <vt:lpstr>KOMPARASI EKSTERNAL</vt:lpstr>
      <vt:lpstr>EVALUASI I E</vt:lpstr>
      <vt:lpstr>REKAP I E SCM</vt:lpstr>
      <vt:lpstr>Sheet2</vt:lpstr>
      <vt:lpstr>VOLUME SAMPAH KEMASAN</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KIKIS DINAR</dc:creator>
  <cp:lastModifiedBy>KIKIS DINAR</cp:lastModifiedBy>
  <cp:lastPrinted>2019-02-03T16:00:47Z</cp:lastPrinted>
  <dcterms:created xsi:type="dcterms:W3CDTF">2019-01-17T06:49:07Z</dcterms:created>
  <dcterms:modified xsi:type="dcterms:W3CDTF">2019-09-15T18:15:58Z</dcterms:modified>
</cp:coreProperties>
</file>