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bookViews>
    <workbookView xWindow="0" yWindow="0" windowWidth="15480" windowHeight="7755" firstSheet="1" activeTab="6"/>
  </bookViews>
  <sheets>
    <sheet name="tobin's q 3 hal" sheetId="1" r:id="rId1"/>
    <sheet name="mbv 2 hal" sheetId="8" r:id="rId2"/>
    <sheet name="ki inst 1 hal" sheetId="2" r:id="rId3"/>
    <sheet name="der 2 hal" sheetId="3" r:id="rId4"/>
    <sheet name="dpr 1 hal" sheetId="4" r:id="rId5"/>
    <sheet name="roi 2 hal" sheetId="5" r:id="rId6"/>
    <sheet name="size 1 hal" sheetId="6" r:id="rId7"/>
    <sheet name="Sheet7" sheetId="7" r:id="rId8"/>
  </sheets>
  <definedNames>
    <definedName name="__FPMExcelClient_CellBasedFunctionStatus" localSheetId="0" hidden="1">"2_2_2_2_2_2"</definedName>
    <definedName name="_xlnm.Print_Area" localSheetId="6">'size 1 hal'!$A$1:$G$34</definedName>
    <definedName name="_xlnm.Print_Area" localSheetId="0">'tobin''s q 3 hal'!$A$1:$W$34</definedName>
    <definedName name="_xlnm.Print_Titles" localSheetId="0">'tobin''s q 3 hal'!$A:$C</definedName>
    <definedName name="_xlnm.Print_Titles" localSheetId="1">'mbv 2 hal'!$A:$C</definedName>
    <definedName name="_xlnm.Print_Titles" localSheetId="3">'der 2 hal'!$A:$C</definedName>
    <definedName name="_xlnm.Print_Titles" localSheetId="5">'roi 2 hal'!$A:$C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LENOVO</author>
  </authors>
  <commentList>
    <comment ref="C3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LISTING 2012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C3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LISTING 2012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C3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LISTING 2012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C3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LISTING 2012</t>
        </r>
      </text>
    </comment>
  </commentList>
</comments>
</file>

<file path=xl/comments5.xml><?xml version="1.0" encoding="utf-8"?>
<comments xmlns="http://schemas.openxmlformats.org/spreadsheetml/2006/main">
  <authors>
    <author>LENOVO</author>
  </authors>
  <commentList>
    <comment ref="C3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LISTING 2012</t>
        </r>
      </text>
    </comment>
  </commentList>
</comments>
</file>

<file path=xl/comments6.xml><?xml version="1.0" encoding="utf-8"?>
<comments xmlns="http://schemas.openxmlformats.org/spreadsheetml/2006/main">
  <authors>
    <author>LENOVO</author>
  </authors>
  <commentList>
    <comment ref="C3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LISTING 2012</t>
        </r>
      </text>
    </comment>
  </commentList>
</comments>
</file>

<file path=xl/comments7.xml><?xml version="1.0" encoding="utf-8"?>
<comments xmlns="http://schemas.openxmlformats.org/spreadsheetml/2006/main">
  <authors>
    <author>LENOVO</author>
  </authors>
  <commentList>
    <comment ref="C3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LISTING 2012</t>
        </r>
      </text>
    </comment>
  </commentList>
</comments>
</file>

<file path=xl/sharedStrings.xml><?xml version="1.0" encoding="utf-8"?>
<sst xmlns="http://schemas.openxmlformats.org/spreadsheetml/2006/main" count="448" uniqueCount="91">
  <si>
    <t>NO</t>
  </si>
  <si>
    <t>KODE</t>
  </si>
  <si>
    <t>NAMA PERUSAHAAN</t>
  </si>
  <si>
    <t>CLOSING PRICE</t>
  </si>
  <si>
    <t>TOTAL SAHAM (000)</t>
  </si>
  <si>
    <t>TOTAL HUTANG</t>
  </si>
  <si>
    <t>TOTAL ASET</t>
  </si>
  <si>
    <t>TOBIN'S Q</t>
  </si>
  <si>
    <t>ADRO</t>
  </si>
  <si>
    <t>ADARO ENERGY TBK</t>
  </si>
  <si>
    <t>AKRA</t>
  </si>
  <si>
    <t>AKR CORPORINDO TBK</t>
  </si>
  <si>
    <t>ASGR</t>
  </si>
  <si>
    <t>ASTRA GRAPHIA TBK</t>
  </si>
  <si>
    <t>ASII</t>
  </si>
  <si>
    <t>ASTRA INTERNATIONAL TBK</t>
  </si>
  <si>
    <t>AUTO</t>
  </si>
  <si>
    <t>ASTRA OTOPARTS TBK</t>
  </si>
  <si>
    <t>BSDE</t>
  </si>
  <si>
    <t>BUMI SERPONG DAMAI TBK</t>
  </si>
  <si>
    <t>CASS</t>
  </si>
  <si>
    <t>CARDIG AERO SERVICES TBK</t>
  </si>
  <si>
    <t>CPIN</t>
  </si>
  <si>
    <t>CHAROEN POKPHAND INDONESIA TBK</t>
  </si>
  <si>
    <t>EKAD</t>
  </si>
  <si>
    <t xml:space="preserve">EKADHARMA INTERNATIONAL TBK </t>
  </si>
  <si>
    <t>GEMA</t>
  </si>
  <si>
    <t>GEMA GRAHASARANA TBK</t>
  </si>
  <si>
    <t>GGRM</t>
  </si>
  <si>
    <t>GUDANG GARAM TBK</t>
  </si>
  <si>
    <t>HMSP</t>
  </si>
  <si>
    <t>HANJAYA MANDALA SAMPOERNA TBK</t>
  </si>
  <si>
    <t>IMAS</t>
  </si>
  <si>
    <t>INDOMOBIL SUKSES INTERNASIONAL TBK</t>
  </si>
  <si>
    <t>INDF</t>
  </si>
  <si>
    <t>INDOFOOD SUKSES MAKMUR TBK</t>
  </si>
  <si>
    <t>ITMG</t>
  </si>
  <si>
    <t>INDO TAMBANGRAYA MEGAH TBK</t>
  </si>
  <si>
    <t>KIJA</t>
  </si>
  <si>
    <t>KAWASAN INDUSTRI JABABEKA TBBK</t>
  </si>
  <si>
    <t>KLBF</t>
  </si>
  <si>
    <t>KALBE FARMA TBK</t>
  </si>
  <si>
    <t>LSIP</t>
  </si>
  <si>
    <t>PP LONDON SUMATRA INDONESIA TBK</t>
  </si>
  <si>
    <t>MERK</t>
  </si>
  <si>
    <t>MERCK TBK</t>
  </si>
  <si>
    <t>MTLA</t>
  </si>
  <si>
    <t>MERTOPOLITAN LAND TBK</t>
  </si>
  <si>
    <t>PTBA</t>
  </si>
  <si>
    <t>TAMBANG BATUBARA BUKIT ASAM (PERSERO) TBK</t>
  </si>
  <si>
    <t>PWON</t>
  </si>
  <si>
    <t>PAKUWON JATI TBK</t>
  </si>
  <si>
    <t>SMGR</t>
  </si>
  <si>
    <t>SEMEN INDONESIA (PERSERO) TBK</t>
  </si>
  <si>
    <t>TOTL</t>
  </si>
  <si>
    <t>TOTAL BANGUN PERSADA TBK</t>
  </si>
  <si>
    <t>UNTR</t>
  </si>
  <si>
    <t>UNITED TRACTORS TBK</t>
  </si>
  <si>
    <t>UNVR</t>
  </si>
  <si>
    <t>UNILEVER INDONESIA TBK</t>
  </si>
  <si>
    <t>WIKA</t>
  </si>
  <si>
    <t>WIJAYA KARYA (PERSERO) TBK</t>
  </si>
  <si>
    <t>WSKT</t>
  </si>
  <si>
    <t>WASKITA KARYA (PERSERO) TBK</t>
  </si>
  <si>
    <t>TOTAL EQUITY</t>
  </si>
  <si>
    <t>MBV</t>
  </si>
  <si>
    <t>KEMILIKAN INSTITUSIONAL</t>
  </si>
  <si>
    <t>KOMISARIS INDEPENDEN</t>
  </si>
  <si>
    <t>DER</t>
  </si>
  <si>
    <t>EARNING AFTER TAX (EAT)</t>
  </si>
  <si>
    <t>DPR</t>
  </si>
  <si>
    <t>LAMPIRAN 3 : KEPEMILIKAN INSTITUSIONAL DAN KOMISARIS INDEPENDEN</t>
  </si>
  <si>
    <t>LAMPIRAN 1 : RASIO TOBIN'S Q</t>
  </si>
  <si>
    <t>LAMPIRAN 2 : RASIO MARKET BOOK VALUE (MBV)</t>
  </si>
  <si>
    <t>LAMPIRAN 4 : RASIO DEBT TO EQUITY (DER)</t>
  </si>
  <si>
    <t>LAMPIRAN 5 : RASIO DEVIDEN PAYOUT RATIO (DPR)</t>
  </si>
  <si>
    <t>LAMPIRAN 6 : RETURN ON INVESMENT (ROI)</t>
  </si>
  <si>
    <t>LAMPIRAN 7 : UKURAN PERUSAHAAN (SIZE )</t>
  </si>
  <si>
    <t>SIZE</t>
  </si>
  <si>
    <t>DEVIDEN PER SHARE (DPS)</t>
  </si>
  <si>
    <t>EARNING PER SHARE (EPS)</t>
  </si>
  <si>
    <t>DER = Total Hutang / Total Equity</t>
  </si>
  <si>
    <t xml:space="preserve">TOTAL ASET </t>
  </si>
  <si>
    <t>Total Equity = Total Aset - Total Hutang</t>
  </si>
  <si>
    <t>Tobin's Q =(((Closing Price*Total Saham)+Total Hutang)/Total Aset )*100</t>
  </si>
  <si>
    <t>DPR = Deviden per Share / Earning per Share</t>
  </si>
  <si>
    <t>ROI = Earning After Tax / Total Aset</t>
  </si>
  <si>
    <t>RETURN ON INVESTMENT (ROI)</t>
  </si>
  <si>
    <t>MBV = (Closing Price/(Total Equity/Jumlah Saham))</t>
  </si>
  <si>
    <t>TOTAL EQUITY (dalam jutaan Rp)</t>
  </si>
  <si>
    <t>JUMLAH SAHAM (dalam ribuan)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</si>
</sst>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8" applyNumberFormat="1" applyFont="1" applyFill="1" applyAlignment="1">
      <alignment horizontal="left" vertical="center"/>
    </xf>
    <xf numFmtId="0" fontId="0" fillId="0" borderId="1" xfId="18" applyNumberFormat="1" applyFont="1" applyFill="1" applyBorder="1" applyAlignment="1">
      <alignment horizontal="center"/>
    </xf>
    <xf numFmtId="0" fontId="0" fillId="0" borderId="2" xfId="18" applyNumberFormat="1" applyFont="1" applyFill="1" applyBorder="1" applyAlignment="1">
      <alignment horizontal="center"/>
    </xf>
    <xf numFmtId="0" fontId="0" fillId="0" borderId="0" xfId="18" applyNumberFormat="1" applyFont="1" applyFill="1" applyAlignment="1">
      <alignment horizontal="center"/>
    </xf>
    <xf numFmtId="43" fontId="0" fillId="0" borderId="0" xfId="18" applyNumberFormat="1" applyFont="1" applyFill="1" applyAlignment="1">
      <alignment horizontal="center" vertical="center"/>
    </xf>
    <xf numFmtId="43" fontId="0" fillId="0" borderId="1" xfId="18" applyNumberFormat="1" applyFont="1" applyFill="1" applyBorder="1" applyAlignment="1">
      <alignment horizontal="center"/>
    </xf>
    <xf numFmtId="43" fontId="0" fillId="0" borderId="2" xfId="18" applyNumberFormat="1" applyFont="1" applyFill="1" applyBorder="1" applyAlignment="1">
      <alignment horizontal="center"/>
    </xf>
    <xf numFmtId="43" fontId="0" fillId="0" borderId="0" xfId="18" applyNumberFormat="1" applyFont="1" applyFill="1" applyAlignment="1">
      <alignment horizontal="center"/>
    </xf>
    <xf numFmtId="43" fontId="0" fillId="0" borderId="0" xfId="18" applyNumberFormat="1" applyFont="1" applyFill="1" applyAlignment="1">
      <alignment vertical="center"/>
    </xf>
    <xf numFmtId="43" fontId="0" fillId="0" borderId="1" xfId="18" applyNumberFormat="1" applyFont="1" applyFill="1" applyBorder="1"/>
    <xf numFmtId="43" fontId="0" fillId="0" borderId="2" xfId="18" applyNumberFormat="1" applyFont="1" applyFill="1" applyBorder="1"/>
    <xf numFmtId="43" fontId="0" fillId="0" borderId="0" xfId="18" applyNumberFormat="1" applyFont="1" applyFill="1"/>
    <xf numFmtId="0" fontId="2" fillId="0" borderId="3" xfId="18" applyNumberFormat="1" applyFont="1" applyFill="1" applyBorder="1" applyAlignment="1">
      <alignment horizontal="center"/>
    </xf>
    <xf numFmtId="43" fontId="0" fillId="0" borderId="1" xfId="18" applyNumberFormat="1" applyFont="1" applyFill="1" applyBorder="1"/>
    <xf numFmtId="43" fontId="0" fillId="0" borderId="2" xfId="18" applyNumberFormat="1" applyFont="1" applyFill="1" applyBorder="1"/>
    <xf numFmtId="43" fontId="2" fillId="0" borderId="0" xfId="18" applyNumberFormat="1" applyFont="1" applyFill="1" applyAlignment="1">
      <alignment horizontal="left" vertical="center"/>
    </xf>
    <xf numFmtId="43" fontId="2" fillId="0" borderId="0" xfId="18" applyNumberFormat="1" applyFont="1" applyFill="1"/>
    <xf numFmtId="43" fontId="2" fillId="0" borderId="0" xfId="18" applyNumberFormat="1" applyFont="1" applyFill="1" applyAlignment="1">
      <alignment vertical="center"/>
    </xf>
    <xf numFmtId="0" fontId="2" fillId="0" borderId="4" xfId="18" applyNumberFormat="1" applyFont="1" applyFill="1" applyBorder="1" applyAlignment="1">
      <alignment horizontal="center"/>
    </xf>
    <xf numFmtId="43" fontId="0" fillId="0" borderId="0" xfId="18" applyNumberFormat="1" applyFont="1" applyFill="1"/>
    <xf numFmtId="43" fontId="0" fillId="0" borderId="1" xfId="18" applyNumberFormat="1" applyFont="1" applyFill="1" applyBorder="1" applyAlignment="1">
      <alignment horizontal="center"/>
    </xf>
    <xf numFmtId="43" fontId="0" fillId="0" borderId="2" xfId="18" applyNumberFormat="1" applyFont="1" applyFill="1" applyBorder="1" applyAlignment="1">
      <alignment horizontal="center"/>
    </xf>
    <xf numFmtId="43" fontId="0" fillId="0" borderId="1" xfId="18" applyFont="1" applyFill="1" applyBorder="1"/>
    <xf numFmtId="43" fontId="0" fillId="0" borderId="0" xfId="18" applyFont="1" applyFill="1" applyAlignment="1">
      <alignment vertical="center"/>
    </xf>
    <xf numFmtId="43" fontId="0" fillId="0" borderId="1" xfId="18" applyFont="1" applyFill="1" applyBorder="1"/>
    <xf numFmtId="43" fontId="0" fillId="0" borderId="2" xfId="18" applyFont="1" applyFill="1" applyBorder="1"/>
    <xf numFmtId="43" fontId="0" fillId="0" borderId="2" xfId="18" applyFont="1" applyFill="1" applyBorder="1"/>
    <xf numFmtId="43" fontId="0" fillId="0" borderId="0" xfId="18" applyFont="1" applyFill="1"/>
    <xf numFmtId="1" fontId="2" fillId="0" borderId="4" xfId="18" applyNumberFormat="1" applyFont="1" applyFill="1" applyBorder="1" applyAlignment="1">
      <alignment horizontal="center"/>
    </xf>
    <xf numFmtId="164" fontId="0" fillId="0" borderId="0" xfId="18" applyNumberFormat="1" applyFont="1" applyFill="1" applyAlignment="1">
      <alignment vertical="center"/>
    </xf>
    <xf numFmtId="164" fontId="0" fillId="0" borderId="1" xfId="18" applyNumberFormat="1" applyFont="1" applyFill="1" applyBorder="1"/>
    <xf numFmtId="164" fontId="0" fillId="0" borderId="1" xfId="18" applyNumberFormat="1" applyFont="1" applyFill="1" applyBorder="1"/>
    <xf numFmtId="164" fontId="0" fillId="0" borderId="2" xfId="18" applyNumberFormat="1" applyFont="1" applyFill="1" applyBorder="1"/>
    <xf numFmtId="164" fontId="0" fillId="0" borderId="2" xfId="18" applyNumberFormat="1" applyFont="1" applyFill="1" applyBorder="1"/>
    <xf numFmtId="164" fontId="0" fillId="0" borderId="0" xfId="18" applyNumberFormat="1" applyFont="1" applyFill="1"/>
    <xf numFmtId="164" fontId="0" fillId="0" borderId="0" xfId="0" applyNumberFormat="1"/>
    <xf numFmtId="43" fontId="0" fillId="0" borderId="0" xfId="18" applyFont="1"/>
    <xf numFmtId="43" fontId="5" fillId="0" borderId="0" xfId="18" applyFont="1"/>
    <xf numFmtId="0" fontId="2" fillId="0" borderId="0" xfId="0" applyFont="1"/>
    <xf numFmtId="43" fontId="2" fillId="0" borderId="0" xfId="18" applyFont="1" applyFill="1"/>
    <xf numFmtId="43" fontId="0" fillId="0" borderId="0" xfId="0" applyNumberFormat="1"/>
    <xf numFmtId="165" fontId="0" fillId="0" borderId="0" xfId="19" applyNumberFormat="1" applyFont="1"/>
    <xf numFmtId="10" fontId="0" fillId="0" borderId="0" xfId="15" applyNumberFormat="1" applyFont="1" applyFill="1"/>
    <xf numFmtId="164" fontId="2" fillId="0" borderId="4" xfId="18" applyNumberFormat="1" applyFont="1" applyFill="1" applyBorder="1" applyAlignment="1">
      <alignment horizontal="center"/>
    </xf>
    <xf numFmtId="43" fontId="2" fillId="0" borderId="4" xfId="18" applyNumberFormat="1" applyFont="1" applyFill="1" applyBorder="1" applyAlignment="1">
      <alignment horizontal="center"/>
    </xf>
    <xf numFmtId="0" fontId="2" fillId="0" borderId="5" xfId="18" applyNumberFormat="1" applyFont="1" applyFill="1" applyBorder="1" applyAlignment="1">
      <alignment horizontal="center" vertical="center"/>
    </xf>
    <xf numFmtId="0" fontId="2" fillId="0" borderId="3" xfId="18" applyNumberFormat="1" applyFont="1" applyFill="1" applyBorder="1" applyAlignment="1">
      <alignment horizontal="center" vertical="center"/>
    </xf>
    <xf numFmtId="43" fontId="2" fillId="0" borderId="5" xfId="18" applyNumberFormat="1" applyFont="1" applyFill="1" applyBorder="1" applyAlignment="1">
      <alignment horizontal="center" vertical="center"/>
    </xf>
    <xf numFmtId="43" fontId="2" fillId="0" borderId="3" xfId="18" applyNumberFormat="1" applyFont="1" applyFill="1" applyBorder="1" applyAlignment="1">
      <alignment horizontal="center" vertical="center"/>
    </xf>
    <xf numFmtId="43" fontId="2" fillId="0" borderId="4" xfId="18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9"/>
  <sheetViews>
    <sheetView view="pageBreakPreview" zoomScale="60" workbookViewId="0" topLeftCell="D2">
      <selection activeCell="D35" sqref="A35:XFD39"/>
    </sheetView>
  </sheetViews>
  <sheetFormatPr defaultColWidth="9.140625" defaultRowHeight="18.75" customHeight="1"/>
  <cols>
    <col min="1" max="1" width="6.7109375" style="0" customWidth="1"/>
    <col min="2" max="2" width="8.28125" style="0" bestFit="1" customWidth="1"/>
    <col min="3" max="3" width="44.00390625" style="0" customWidth="1"/>
    <col min="4" max="7" width="13.421875" style="36" customWidth="1"/>
    <col min="8" max="11" width="15.140625" style="36" customWidth="1"/>
    <col min="12" max="19" width="14.8515625" style="36" customWidth="1"/>
    <col min="20" max="23" width="16.00390625" style="0" customWidth="1"/>
  </cols>
  <sheetData>
    <row r="1" spans="16:20" ht="18.75" customHeight="1">
      <c r="P1" s="39"/>
      <c r="T1" s="39" t="s">
        <v>84</v>
      </c>
    </row>
    <row r="2" spans="1:23" ht="18.75" customHeight="1">
      <c r="A2" s="1" t="s">
        <v>72</v>
      </c>
      <c r="B2" s="5"/>
      <c r="C2" s="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6"/>
      <c r="U2" s="9"/>
      <c r="V2" s="9"/>
      <c r="W2" s="9"/>
    </row>
    <row r="3" spans="1:23" ht="18.75" customHeight="1" thickBot="1">
      <c r="A3" s="1"/>
      <c r="B3" s="5"/>
      <c r="C3" s="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6"/>
      <c r="U3" s="9"/>
      <c r="V3" s="9"/>
      <c r="W3" s="9"/>
    </row>
    <row r="4" spans="1:23" ht="18.75" customHeight="1" thickBot="1">
      <c r="A4" s="46" t="s">
        <v>0</v>
      </c>
      <c r="B4" s="48" t="s">
        <v>1</v>
      </c>
      <c r="C4" s="48" t="s">
        <v>2</v>
      </c>
      <c r="D4" s="44" t="s">
        <v>3</v>
      </c>
      <c r="E4" s="44"/>
      <c r="F4" s="44"/>
      <c r="G4" s="44"/>
      <c r="H4" s="44" t="s">
        <v>4</v>
      </c>
      <c r="I4" s="44"/>
      <c r="J4" s="44"/>
      <c r="K4" s="44"/>
      <c r="L4" s="44" t="s">
        <v>5</v>
      </c>
      <c r="M4" s="44"/>
      <c r="N4" s="44"/>
      <c r="O4" s="44"/>
      <c r="P4" s="44" t="s">
        <v>6</v>
      </c>
      <c r="Q4" s="44"/>
      <c r="R4" s="44"/>
      <c r="S4" s="44"/>
      <c r="T4" s="45" t="s">
        <v>7</v>
      </c>
      <c r="U4" s="45"/>
      <c r="V4" s="45"/>
      <c r="W4" s="45"/>
    </row>
    <row r="5" spans="1:23" ht="18.75" customHeight="1" thickBot="1">
      <c r="A5" s="47"/>
      <c r="B5" s="49"/>
      <c r="C5" s="49"/>
      <c r="D5" s="13">
        <v>2012</v>
      </c>
      <c r="E5" s="13">
        <v>2013</v>
      </c>
      <c r="F5" s="13">
        <v>2014</v>
      </c>
      <c r="G5" s="13">
        <v>2015</v>
      </c>
      <c r="H5" s="13">
        <v>2012</v>
      </c>
      <c r="I5" s="13">
        <v>2013</v>
      </c>
      <c r="J5" s="13">
        <v>2014</v>
      </c>
      <c r="K5" s="13">
        <v>2015</v>
      </c>
      <c r="L5" s="13">
        <v>2012</v>
      </c>
      <c r="M5" s="13">
        <v>2013</v>
      </c>
      <c r="N5" s="13">
        <v>2014</v>
      </c>
      <c r="O5" s="13">
        <v>2015</v>
      </c>
      <c r="P5" s="13">
        <v>2012</v>
      </c>
      <c r="Q5" s="13">
        <v>2013</v>
      </c>
      <c r="R5" s="13">
        <v>2014</v>
      </c>
      <c r="S5" s="13">
        <v>2015</v>
      </c>
      <c r="T5" s="13">
        <v>2012</v>
      </c>
      <c r="U5" s="13">
        <v>2013</v>
      </c>
      <c r="V5" s="13">
        <v>2014</v>
      </c>
      <c r="W5" s="13">
        <v>2015</v>
      </c>
    </row>
    <row r="6" spans="1:23" ht="18.75" customHeight="1">
      <c r="A6" s="2">
        <v>1</v>
      </c>
      <c r="B6" s="6" t="s">
        <v>8</v>
      </c>
      <c r="C6" s="10" t="s">
        <v>9</v>
      </c>
      <c r="D6" s="31">
        <v>1590</v>
      </c>
      <c r="E6" s="31">
        <v>1090</v>
      </c>
      <c r="F6" s="31">
        <v>1040</v>
      </c>
      <c r="G6" s="31">
        <v>515</v>
      </c>
      <c r="H6" s="31">
        <v>1065599</v>
      </c>
      <c r="I6" s="31">
        <v>1059797</v>
      </c>
      <c r="J6" s="31">
        <v>1050501</v>
      </c>
      <c r="K6" s="31">
        <v>771262</v>
      </c>
      <c r="L6" s="31">
        <v>35751944</v>
      </c>
      <c r="M6" s="31">
        <v>43420879</v>
      </c>
      <c r="N6" s="31">
        <v>39228019</v>
      </c>
      <c r="O6" s="31">
        <v>35941453</v>
      </c>
      <c r="P6" s="32">
        <v>64714116</v>
      </c>
      <c r="Q6" s="32">
        <v>82623566</v>
      </c>
      <c r="R6" s="32">
        <v>79762813</v>
      </c>
      <c r="S6" s="32">
        <v>82193328</v>
      </c>
      <c r="T6" s="10">
        <f aca="true" t="shared" si="0" ref="T6:U33">((((D6/1000)*H6)+L6)/P6)*100</f>
        <v>57.86410867452783</v>
      </c>
      <c r="U6" s="10">
        <f t="shared" si="0"/>
        <v>53.95077928493185</v>
      </c>
      <c r="V6" s="10">
        <f aca="true" t="shared" si="1" ref="V6:W21">((((F6*J6)/1000)+N6)/R6)*100</f>
        <v>50.55054921395513</v>
      </c>
      <c r="W6" s="10">
        <f t="shared" si="1"/>
        <v>44.211195499955906</v>
      </c>
    </row>
    <row r="7" spans="1:23" ht="18.75" customHeight="1">
      <c r="A7" s="2">
        <v>2</v>
      </c>
      <c r="B7" s="6" t="s">
        <v>10</v>
      </c>
      <c r="C7" s="10" t="s">
        <v>11</v>
      </c>
      <c r="D7" s="31">
        <v>4150</v>
      </c>
      <c r="E7" s="31">
        <v>4375</v>
      </c>
      <c r="F7" s="31">
        <v>4120</v>
      </c>
      <c r="G7" s="31">
        <v>7175</v>
      </c>
      <c r="H7" s="31">
        <v>226058</v>
      </c>
      <c r="I7" s="31">
        <v>129874</v>
      </c>
      <c r="J7" s="31">
        <v>234929</v>
      </c>
      <c r="K7" s="31">
        <v>156416</v>
      </c>
      <c r="L7" s="31">
        <v>7577785</v>
      </c>
      <c r="M7" s="31">
        <v>9269980</v>
      </c>
      <c r="N7" s="31">
        <v>8830734</v>
      </c>
      <c r="O7" s="31">
        <v>7916955</v>
      </c>
      <c r="P7" s="32">
        <v>11787525</v>
      </c>
      <c r="Q7" s="32">
        <v>14633141</v>
      </c>
      <c r="R7" s="32">
        <v>14791917</v>
      </c>
      <c r="S7" s="32">
        <v>15203130</v>
      </c>
      <c r="T7" s="10">
        <f t="shared" si="0"/>
        <v>72.24523977679792</v>
      </c>
      <c r="U7" s="10">
        <f>((((E7/1000)*I7)+M7)/Q7)*100</f>
        <v>67.23217352993454</v>
      </c>
      <c r="V7" s="10">
        <f t="shared" si="1"/>
        <v>66.2432156697472</v>
      </c>
      <c r="W7" s="10">
        <f t="shared" si="1"/>
        <v>59.45643956211649</v>
      </c>
    </row>
    <row r="8" spans="1:23" ht="18.75" customHeight="1">
      <c r="A8" s="2">
        <v>3</v>
      </c>
      <c r="B8" s="6" t="s">
        <v>12</v>
      </c>
      <c r="C8" s="10" t="s">
        <v>13</v>
      </c>
      <c r="D8" s="31">
        <v>1350</v>
      </c>
      <c r="E8" s="31">
        <v>1670</v>
      </c>
      <c r="F8" s="31">
        <v>1895</v>
      </c>
      <c r="G8" s="31">
        <v>1800</v>
      </c>
      <c r="H8" s="31">
        <v>17800</v>
      </c>
      <c r="I8" s="31">
        <v>6083</v>
      </c>
      <c r="J8" s="31">
        <v>12856</v>
      </c>
      <c r="K8" s="31">
        <v>161</v>
      </c>
      <c r="L8" s="31">
        <v>606917</v>
      </c>
      <c r="M8" s="31">
        <v>714560</v>
      </c>
      <c r="N8" s="31">
        <v>731033</v>
      </c>
      <c r="O8" s="31">
        <v>750140</v>
      </c>
      <c r="P8" s="32">
        <v>1239927</v>
      </c>
      <c r="Q8" s="32">
        <v>1451020</v>
      </c>
      <c r="R8" s="32">
        <v>1633339</v>
      </c>
      <c r="S8" s="32">
        <v>1810083</v>
      </c>
      <c r="T8" s="10">
        <f t="shared" si="0"/>
        <v>50.88581827801153</v>
      </c>
      <c r="U8" s="10">
        <f t="shared" si="0"/>
        <v>49.945459745558296</v>
      </c>
      <c r="V8" s="10">
        <f t="shared" si="1"/>
        <v>46.248520362276295</v>
      </c>
      <c r="W8" s="10">
        <f t="shared" si="1"/>
        <v>41.45830881788294</v>
      </c>
    </row>
    <row r="9" spans="1:23" ht="18.75" customHeight="1">
      <c r="A9" s="2">
        <v>4</v>
      </c>
      <c r="B9" s="6" t="s">
        <v>14</v>
      </c>
      <c r="C9" s="10" t="s">
        <v>15</v>
      </c>
      <c r="D9" s="31">
        <v>7600</v>
      </c>
      <c r="E9" s="31">
        <v>6800</v>
      </c>
      <c r="F9" s="31">
        <v>7425</v>
      </c>
      <c r="G9" s="31">
        <v>6000</v>
      </c>
      <c r="H9" s="31">
        <v>918874</v>
      </c>
      <c r="I9" s="31">
        <v>490150</v>
      </c>
      <c r="J9" s="31">
        <v>623730</v>
      </c>
      <c r="K9" s="31">
        <v>1002948</v>
      </c>
      <c r="L9" s="31">
        <v>92460000</v>
      </c>
      <c r="M9" s="31">
        <v>107806000</v>
      </c>
      <c r="N9" s="31">
        <v>115705000</v>
      </c>
      <c r="O9" s="31">
        <v>118902000</v>
      </c>
      <c r="P9" s="32">
        <v>182274000</v>
      </c>
      <c r="Q9" s="32">
        <v>213994000</v>
      </c>
      <c r="R9" s="32">
        <v>236029000</v>
      </c>
      <c r="S9" s="32">
        <v>245435000</v>
      </c>
      <c r="T9" s="10">
        <f t="shared" si="0"/>
        <v>54.55711862361061</v>
      </c>
      <c r="U9" s="10">
        <f t="shared" si="0"/>
        <v>51.93557763301775</v>
      </c>
      <c r="V9" s="10">
        <f t="shared" si="1"/>
        <v>50.983648301691744</v>
      </c>
      <c r="W9" s="10">
        <f t="shared" si="1"/>
        <v>50.89725915211767</v>
      </c>
    </row>
    <row r="10" spans="1:23" ht="18.75" customHeight="1">
      <c r="A10" s="2">
        <v>5</v>
      </c>
      <c r="B10" s="6" t="s">
        <v>16</v>
      </c>
      <c r="C10" s="10" t="s">
        <v>17</v>
      </c>
      <c r="D10" s="31">
        <v>3700</v>
      </c>
      <c r="E10" s="31">
        <v>3650</v>
      </c>
      <c r="F10" s="31">
        <v>4200</v>
      </c>
      <c r="G10" s="31">
        <v>1600</v>
      </c>
      <c r="H10" s="31">
        <v>4017</v>
      </c>
      <c r="I10" s="31">
        <v>12479</v>
      </c>
      <c r="J10" s="31">
        <v>14782</v>
      </c>
      <c r="K10" s="31">
        <v>24970</v>
      </c>
      <c r="L10" s="31">
        <v>3396543</v>
      </c>
      <c r="M10" s="31">
        <v>3058924</v>
      </c>
      <c r="N10" s="31">
        <v>4244369</v>
      </c>
      <c r="O10" s="31">
        <v>4195684</v>
      </c>
      <c r="P10" s="32">
        <v>8881642</v>
      </c>
      <c r="Q10" s="32">
        <v>12617678</v>
      </c>
      <c r="R10" s="32">
        <v>14380926</v>
      </c>
      <c r="S10" s="32">
        <v>14339110</v>
      </c>
      <c r="T10" s="10">
        <f t="shared" si="0"/>
        <v>38.409630786739655</v>
      </c>
      <c r="U10" s="10">
        <f t="shared" si="0"/>
        <v>24.604149432248946</v>
      </c>
      <c r="V10" s="10">
        <f t="shared" si="1"/>
        <v>29.945591820721422</v>
      </c>
      <c r="W10" s="10">
        <f t="shared" si="1"/>
        <v>29.539043915556825</v>
      </c>
    </row>
    <row r="11" spans="1:23" ht="18.75" customHeight="1">
      <c r="A11" s="2">
        <v>6</v>
      </c>
      <c r="B11" s="6" t="s">
        <v>18</v>
      </c>
      <c r="C11" s="10" t="s">
        <v>19</v>
      </c>
      <c r="D11" s="31">
        <v>1110</v>
      </c>
      <c r="E11" s="31">
        <v>1290</v>
      </c>
      <c r="F11" s="31">
        <v>1805</v>
      </c>
      <c r="G11" s="31">
        <v>1800</v>
      </c>
      <c r="H11" s="31">
        <v>528628</v>
      </c>
      <c r="I11" s="31">
        <v>325381</v>
      </c>
      <c r="J11" s="31">
        <v>571770</v>
      </c>
      <c r="K11" s="31">
        <v>372398</v>
      </c>
      <c r="L11" s="31">
        <v>6225014</v>
      </c>
      <c r="M11" s="31">
        <v>9156861</v>
      </c>
      <c r="N11" s="31">
        <v>9661295</v>
      </c>
      <c r="O11" s="31">
        <v>13925458</v>
      </c>
      <c r="P11" s="32">
        <v>16756718</v>
      </c>
      <c r="Q11" s="32">
        <v>22572159</v>
      </c>
      <c r="R11" s="32">
        <v>28134725</v>
      </c>
      <c r="S11" s="32">
        <v>36022148</v>
      </c>
      <c r="T11" s="10">
        <f t="shared" si="0"/>
        <v>40.65110530594357</v>
      </c>
      <c r="U11" s="10">
        <f t="shared" si="0"/>
        <v>42.42661275777829</v>
      </c>
      <c r="V11" s="10">
        <f t="shared" si="1"/>
        <v>38.007621720134104</v>
      </c>
      <c r="W11" s="10">
        <f t="shared" si="1"/>
        <v>40.51888965644137</v>
      </c>
    </row>
    <row r="12" spans="1:23" ht="18.75" customHeight="1">
      <c r="A12" s="2">
        <v>7</v>
      </c>
      <c r="B12" s="6" t="s">
        <v>20</v>
      </c>
      <c r="C12" s="10" t="s">
        <v>21</v>
      </c>
      <c r="D12" s="31">
        <v>730</v>
      </c>
      <c r="E12" s="31">
        <v>820</v>
      </c>
      <c r="F12" s="31">
        <v>1250</v>
      </c>
      <c r="G12" s="31">
        <v>1130</v>
      </c>
      <c r="H12" s="31">
        <v>16064</v>
      </c>
      <c r="I12" s="31">
        <v>7523</v>
      </c>
      <c r="J12" s="31">
        <v>5300</v>
      </c>
      <c r="K12" s="31">
        <v>70</v>
      </c>
      <c r="L12" s="31">
        <v>443658</v>
      </c>
      <c r="M12" s="31">
        <v>507848</v>
      </c>
      <c r="N12" s="31">
        <v>596942</v>
      </c>
      <c r="O12" s="31">
        <v>721090</v>
      </c>
      <c r="P12" s="32">
        <v>795015</v>
      </c>
      <c r="Q12" s="32">
        <v>916594</v>
      </c>
      <c r="R12" s="32">
        <v>1085460</v>
      </c>
      <c r="S12" s="32">
        <v>1279507</v>
      </c>
      <c r="T12" s="10">
        <f t="shared" si="0"/>
        <v>57.28001610032515</v>
      </c>
      <c r="U12" s="10">
        <f t="shared" si="0"/>
        <v>56.07901208168502</v>
      </c>
      <c r="V12" s="10">
        <f t="shared" si="1"/>
        <v>55.60472057929358</v>
      </c>
      <c r="W12" s="10">
        <f t="shared" si="1"/>
        <v>56.3630445163645</v>
      </c>
    </row>
    <row r="13" spans="1:23" ht="18.75" customHeight="1">
      <c r="A13" s="2">
        <v>8</v>
      </c>
      <c r="B13" s="6" t="s">
        <v>22</v>
      </c>
      <c r="C13" s="10" t="s">
        <v>23</v>
      </c>
      <c r="D13" s="31">
        <v>3650</v>
      </c>
      <c r="E13" s="31">
        <v>3375</v>
      </c>
      <c r="F13" s="31">
        <v>3780</v>
      </c>
      <c r="G13" s="31">
        <v>2600</v>
      </c>
      <c r="H13" s="31">
        <v>464529</v>
      </c>
      <c r="I13" s="31">
        <v>140288</v>
      </c>
      <c r="J13" s="31">
        <v>159444</v>
      </c>
      <c r="K13" s="31">
        <v>195345</v>
      </c>
      <c r="L13" s="31">
        <v>4172163</v>
      </c>
      <c r="M13" s="31">
        <v>5771297</v>
      </c>
      <c r="N13" s="31">
        <v>9919150</v>
      </c>
      <c r="O13" s="31">
        <v>12123488</v>
      </c>
      <c r="P13" s="32">
        <v>12348627</v>
      </c>
      <c r="Q13" s="32">
        <v>15722197</v>
      </c>
      <c r="R13" s="32">
        <v>20862439</v>
      </c>
      <c r="S13" s="32">
        <v>24684915</v>
      </c>
      <c r="T13" s="10">
        <f t="shared" si="0"/>
        <v>47.5169737493893</v>
      </c>
      <c r="U13" s="10">
        <f t="shared" si="0"/>
        <v>39.71944251811627</v>
      </c>
      <c r="V13" s="10">
        <f t="shared" si="1"/>
        <v>50.43441143195194</v>
      </c>
      <c r="W13" s="10">
        <f t="shared" si="1"/>
        <v>51.170461798227784</v>
      </c>
    </row>
    <row r="14" spans="1:23" ht="18.75" customHeight="1">
      <c r="A14" s="2">
        <v>9</v>
      </c>
      <c r="B14" s="6" t="s">
        <v>24</v>
      </c>
      <c r="C14" s="10" t="s">
        <v>25</v>
      </c>
      <c r="D14" s="31">
        <v>350</v>
      </c>
      <c r="E14" s="31">
        <v>390</v>
      </c>
      <c r="F14" s="31">
        <v>515</v>
      </c>
      <c r="G14" s="31">
        <v>400</v>
      </c>
      <c r="H14" s="31">
        <v>169722</v>
      </c>
      <c r="I14" s="31">
        <v>3958</v>
      </c>
      <c r="J14" s="31">
        <v>12719</v>
      </c>
      <c r="K14" s="31">
        <v>2323</v>
      </c>
      <c r="L14" s="31">
        <v>81915</v>
      </c>
      <c r="M14" s="31">
        <v>105894</v>
      </c>
      <c r="N14" s="31">
        <v>174150</v>
      </c>
      <c r="O14" s="31">
        <v>97731</v>
      </c>
      <c r="P14" s="32">
        <v>273893</v>
      </c>
      <c r="Q14" s="32">
        <v>343602</v>
      </c>
      <c r="R14" s="32">
        <v>411349</v>
      </c>
      <c r="S14" s="32">
        <v>389692</v>
      </c>
      <c r="T14" s="10">
        <f t="shared" si="0"/>
        <v>51.595951703767525</v>
      </c>
      <c r="U14" s="10">
        <f t="shared" si="0"/>
        <v>31.268042677283596</v>
      </c>
      <c r="V14" s="10">
        <f t="shared" si="1"/>
        <v>43.92870409311801</v>
      </c>
      <c r="W14" s="10">
        <f t="shared" si="1"/>
        <v>25.317481498208842</v>
      </c>
    </row>
    <row r="15" spans="1:23" ht="18.75" customHeight="1">
      <c r="A15" s="2">
        <v>10</v>
      </c>
      <c r="B15" s="6" t="s">
        <v>26</v>
      </c>
      <c r="C15" s="10" t="s">
        <v>27</v>
      </c>
      <c r="D15" s="31">
        <v>395</v>
      </c>
      <c r="E15" s="31">
        <v>470</v>
      </c>
      <c r="F15" s="31">
        <v>395</v>
      </c>
      <c r="G15" s="31">
        <v>328</v>
      </c>
      <c r="H15" s="31">
        <v>3194</v>
      </c>
      <c r="I15" s="31">
        <v>835</v>
      </c>
      <c r="J15" s="31">
        <v>254</v>
      </c>
      <c r="K15" s="31">
        <v>445</v>
      </c>
      <c r="L15" s="31">
        <v>286807</v>
      </c>
      <c r="M15" s="31">
        <v>226943</v>
      </c>
      <c r="N15" s="31">
        <v>254237</v>
      </c>
      <c r="O15" s="31">
        <v>259727</v>
      </c>
      <c r="P15" s="32">
        <v>428881</v>
      </c>
      <c r="Q15" s="32">
        <v>377604</v>
      </c>
      <c r="R15" s="32">
        <v>420613</v>
      </c>
      <c r="S15" s="32">
        <v>447899</v>
      </c>
      <c r="T15" s="10">
        <f t="shared" si="0"/>
        <v>67.16749634514004</v>
      </c>
      <c r="U15" s="10">
        <f t="shared" si="0"/>
        <v>60.20472505587865</v>
      </c>
      <c r="V15" s="10">
        <f t="shared" si="1"/>
        <v>60.468252288921164</v>
      </c>
      <c r="W15" s="10">
        <f t="shared" si="1"/>
        <v>58.02043764330798</v>
      </c>
    </row>
    <row r="16" spans="1:23" ht="18.75" customHeight="1">
      <c r="A16" s="2">
        <v>11</v>
      </c>
      <c r="B16" s="6" t="s">
        <v>28</v>
      </c>
      <c r="C16" s="10" t="s">
        <v>29</v>
      </c>
      <c r="D16" s="31">
        <v>56300</v>
      </c>
      <c r="E16" s="31">
        <v>42000</v>
      </c>
      <c r="F16" s="31">
        <v>60700</v>
      </c>
      <c r="G16" s="31">
        <v>55000</v>
      </c>
      <c r="H16" s="31">
        <v>31454</v>
      </c>
      <c r="I16" s="31">
        <v>37811</v>
      </c>
      <c r="J16" s="31">
        <v>12653</v>
      </c>
      <c r="K16" s="31">
        <v>26125</v>
      </c>
      <c r="L16" s="31">
        <v>14903612</v>
      </c>
      <c r="M16" s="31">
        <v>21353980</v>
      </c>
      <c r="N16" s="31">
        <v>24991880</v>
      </c>
      <c r="O16" s="31">
        <v>25497504</v>
      </c>
      <c r="P16" s="32">
        <v>41509325</v>
      </c>
      <c r="Q16" s="32">
        <v>50770251</v>
      </c>
      <c r="R16" s="32">
        <v>58220600</v>
      </c>
      <c r="S16" s="32">
        <v>63505413</v>
      </c>
      <c r="T16" s="10">
        <f t="shared" si="0"/>
        <v>40.170424838274286</v>
      </c>
      <c r="U16" s="10">
        <f t="shared" si="0"/>
        <v>45.18796253341351</v>
      </c>
      <c r="V16" s="10">
        <f t="shared" si="1"/>
        <v>44.245365214374296</v>
      </c>
      <c r="W16" s="10">
        <f t="shared" si="1"/>
        <v>42.41272944717327</v>
      </c>
    </row>
    <row r="17" spans="1:23" ht="18.75" customHeight="1">
      <c r="A17" s="2">
        <v>12</v>
      </c>
      <c r="B17" s="6" t="s">
        <v>30</v>
      </c>
      <c r="C17" s="10" t="s">
        <v>31</v>
      </c>
      <c r="D17" s="31">
        <v>59900</v>
      </c>
      <c r="E17" s="31">
        <v>62400</v>
      </c>
      <c r="F17" s="31">
        <v>68650</v>
      </c>
      <c r="G17" s="31">
        <v>94000</v>
      </c>
      <c r="H17" s="31">
        <v>191</v>
      </c>
      <c r="I17" s="31">
        <v>249</v>
      </c>
      <c r="J17" s="31">
        <v>272</v>
      </c>
      <c r="K17" s="31">
        <v>11202</v>
      </c>
      <c r="L17" s="31">
        <v>12939107</v>
      </c>
      <c r="M17" s="31">
        <v>13249559</v>
      </c>
      <c r="N17" s="31">
        <v>14882516</v>
      </c>
      <c r="O17" s="31">
        <v>5994664</v>
      </c>
      <c r="P17" s="32">
        <v>26247527</v>
      </c>
      <c r="Q17" s="32">
        <v>27404594</v>
      </c>
      <c r="R17" s="32">
        <v>28380630</v>
      </c>
      <c r="S17" s="32">
        <v>38010724</v>
      </c>
      <c r="T17" s="10">
        <f t="shared" si="0"/>
        <v>49.34006887582209</v>
      </c>
      <c r="U17" s="10">
        <f t="shared" si="0"/>
        <v>48.40464558606487</v>
      </c>
      <c r="V17" s="10">
        <f t="shared" si="1"/>
        <v>52.504785129857936</v>
      </c>
      <c r="W17" s="10">
        <f t="shared" si="1"/>
        <v>18.541220104094833</v>
      </c>
    </row>
    <row r="18" spans="1:23" ht="18.75" customHeight="1">
      <c r="A18" s="2">
        <v>13</v>
      </c>
      <c r="B18" s="6" t="s">
        <v>32</v>
      </c>
      <c r="C18" s="10" t="s">
        <v>33</v>
      </c>
      <c r="D18" s="31">
        <v>5300</v>
      </c>
      <c r="E18" s="31">
        <v>4900</v>
      </c>
      <c r="F18" s="31">
        <v>4000</v>
      </c>
      <c r="G18" s="31">
        <v>2365</v>
      </c>
      <c r="H18" s="31">
        <v>112265</v>
      </c>
      <c r="I18" s="31">
        <v>5276</v>
      </c>
      <c r="J18" s="31">
        <v>9541</v>
      </c>
      <c r="K18" s="31">
        <v>5440</v>
      </c>
      <c r="L18" s="31">
        <v>11869219</v>
      </c>
      <c r="M18" s="31">
        <v>15655153</v>
      </c>
      <c r="N18" s="31">
        <v>16744375</v>
      </c>
      <c r="O18" s="31">
        <v>18163866</v>
      </c>
      <c r="P18" s="32">
        <v>17577664</v>
      </c>
      <c r="Q18" s="32">
        <v>22315023</v>
      </c>
      <c r="R18" s="32">
        <v>23471398</v>
      </c>
      <c r="S18" s="32">
        <v>24860958</v>
      </c>
      <c r="T18" s="10">
        <f t="shared" si="0"/>
        <v>70.90944223305213</v>
      </c>
      <c r="U18" s="10">
        <f t="shared" si="0"/>
        <v>70.27106985280723</v>
      </c>
      <c r="V18" s="10">
        <f t="shared" si="1"/>
        <v>71.50208521878415</v>
      </c>
      <c r="W18" s="10">
        <f t="shared" si="1"/>
        <v>73.11356062787283</v>
      </c>
    </row>
    <row r="19" spans="1:23" ht="18.75" customHeight="1">
      <c r="A19" s="2">
        <v>14</v>
      </c>
      <c r="B19" s="6" t="s">
        <v>34</v>
      </c>
      <c r="C19" s="10" t="s">
        <v>35</v>
      </c>
      <c r="D19" s="31">
        <v>5850</v>
      </c>
      <c r="E19" s="31">
        <v>6600</v>
      </c>
      <c r="F19" s="31">
        <v>6750</v>
      </c>
      <c r="G19" s="31">
        <v>5175</v>
      </c>
      <c r="H19" s="31">
        <v>236709</v>
      </c>
      <c r="I19" s="31">
        <v>161902</v>
      </c>
      <c r="J19" s="31">
        <v>214262</v>
      </c>
      <c r="K19" s="31">
        <v>174809</v>
      </c>
      <c r="L19" s="31">
        <v>25181533</v>
      </c>
      <c r="M19" s="31">
        <v>39719660</v>
      </c>
      <c r="N19" s="31">
        <v>44710509</v>
      </c>
      <c r="O19" s="31">
        <v>48709933</v>
      </c>
      <c r="P19" s="32">
        <v>59324207</v>
      </c>
      <c r="Q19" s="32">
        <v>78092789</v>
      </c>
      <c r="R19" s="32">
        <v>85938885</v>
      </c>
      <c r="S19" s="32">
        <v>91831526</v>
      </c>
      <c r="T19" s="10">
        <f t="shared" si="0"/>
        <v>44.78151836062469</v>
      </c>
      <c r="U19" s="10">
        <f t="shared" si="0"/>
        <v>52.230447551309766</v>
      </c>
      <c r="V19" s="10">
        <f t="shared" si="1"/>
        <v>53.708839136090724</v>
      </c>
      <c r="W19" s="10">
        <f t="shared" si="1"/>
        <v>54.02781782696283</v>
      </c>
    </row>
    <row r="20" spans="1:23" ht="18.75" customHeight="1">
      <c r="A20" s="2">
        <v>15</v>
      </c>
      <c r="B20" s="6" t="s">
        <v>36</v>
      </c>
      <c r="C20" s="10" t="s">
        <v>37</v>
      </c>
      <c r="D20" s="31">
        <v>41550</v>
      </c>
      <c r="E20" s="31">
        <v>28500</v>
      </c>
      <c r="F20" s="31">
        <v>15375</v>
      </c>
      <c r="G20" s="31">
        <v>5725</v>
      </c>
      <c r="H20" s="31">
        <v>17955</v>
      </c>
      <c r="I20" s="31">
        <v>17645</v>
      </c>
      <c r="J20" s="31">
        <v>55439</v>
      </c>
      <c r="K20" s="31">
        <v>29270</v>
      </c>
      <c r="L20" s="31">
        <v>4726764</v>
      </c>
      <c r="M20" s="31">
        <v>5255057</v>
      </c>
      <c r="N20" s="31">
        <v>5082892</v>
      </c>
      <c r="O20" s="31">
        <v>5039164</v>
      </c>
      <c r="P20" s="32">
        <v>14420136</v>
      </c>
      <c r="Q20" s="32">
        <v>17081558</v>
      </c>
      <c r="R20" s="32">
        <v>16258180</v>
      </c>
      <c r="S20" s="32">
        <v>17271266</v>
      </c>
      <c r="T20" s="10">
        <f t="shared" si="0"/>
        <v>37.952445455438145</v>
      </c>
      <c r="U20" s="10">
        <f t="shared" si="0"/>
        <v>33.708514761943846</v>
      </c>
      <c r="V20" s="10">
        <f t="shared" si="1"/>
        <v>36.50634096190348</v>
      </c>
      <c r="W20" s="10">
        <f t="shared" si="1"/>
        <v>30.146804235427794</v>
      </c>
    </row>
    <row r="21" spans="1:23" ht="18.75" customHeight="1">
      <c r="A21" s="2">
        <v>16</v>
      </c>
      <c r="B21" s="6" t="s">
        <v>38</v>
      </c>
      <c r="C21" s="10" t="s">
        <v>39</v>
      </c>
      <c r="D21" s="31">
        <v>200</v>
      </c>
      <c r="E21" s="31">
        <v>193</v>
      </c>
      <c r="F21" s="31">
        <v>295</v>
      </c>
      <c r="G21" s="31">
        <v>247</v>
      </c>
      <c r="H21" s="31">
        <v>1020803</v>
      </c>
      <c r="I21" s="31">
        <v>770542</v>
      </c>
      <c r="J21" s="31">
        <v>1025766</v>
      </c>
      <c r="K21" s="31">
        <v>2660018</v>
      </c>
      <c r="L21" s="31">
        <v>3102417</v>
      </c>
      <c r="M21" s="31">
        <v>4069135</v>
      </c>
      <c r="N21" s="31">
        <v>3843434</v>
      </c>
      <c r="O21" s="31">
        <v>4762941</v>
      </c>
      <c r="P21" s="32">
        <v>7077818</v>
      </c>
      <c r="Q21" s="32">
        <v>8255167</v>
      </c>
      <c r="R21" s="32">
        <v>8505270</v>
      </c>
      <c r="S21" s="32">
        <v>9740695</v>
      </c>
      <c r="T21" s="10">
        <f t="shared" si="0"/>
        <v>46.7174714014969</v>
      </c>
      <c r="U21" s="10">
        <f t="shared" si="0"/>
        <v>51.093449787266564</v>
      </c>
      <c r="V21" s="10">
        <f t="shared" si="1"/>
        <v>48.746659071375745</v>
      </c>
      <c r="W21" s="10">
        <f t="shared" si="1"/>
        <v>55.642492101436304</v>
      </c>
    </row>
    <row r="22" spans="1:23" ht="18.75" customHeight="1">
      <c r="A22" s="2">
        <v>17</v>
      </c>
      <c r="B22" s="6" t="s">
        <v>40</v>
      </c>
      <c r="C22" s="10" t="s">
        <v>41</v>
      </c>
      <c r="D22" s="31">
        <v>1060</v>
      </c>
      <c r="E22" s="31">
        <v>1250</v>
      </c>
      <c r="F22" s="31">
        <v>1830</v>
      </c>
      <c r="G22" s="31">
        <v>1320</v>
      </c>
      <c r="H22" s="31">
        <v>1506913</v>
      </c>
      <c r="I22" s="31">
        <v>1220791</v>
      </c>
      <c r="J22" s="31">
        <v>1036522</v>
      </c>
      <c r="K22" s="31">
        <v>1356241</v>
      </c>
      <c r="L22" s="31">
        <v>2046313</v>
      </c>
      <c r="M22" s="31">
        <v>2815103</v>
      </c>
      <c r="N22" s="31">
        <v>2607556</v>
      </c>
      <c r="O22" s="31">
        <v>2758131</v>
      </c>
      <c r="P22" s="32">
        <v>9417957</v>
      </c>
      <c r="Q22" s="32">
        <v>11315061</v>
      </c>
      <c r="R22" s="32">
        <v>12425032</v>
      </c>
      <c r="S22" s="32">
        <v>13696417</v>
      </c>
      <c r="T22" s="10">
        <f t="shared" si="0"/>
        <v>38.68822909257284</v>
      </c>
      <c r="U22" s="10">
        <f t="shared" si="0"/>
        <v>38.365606248167815</v>
      </c>
      <c r="V22" s="10">
        <f aca="true" t="shared" si="2" ref="V22:W33">((((F22*J22)/1000)+N22)/R22)*100</f>
        <v>36.252552588999365</v>
      </c>
      <c r="W22" s="10">
        <f t="shared" si="2"/>
        <v>33.208459701540924</v>
      </c>
    </row>
    <row r="23" spans="1:23" ht="18.75" customHeight="1">
      <c r="A23" s="2">
        <v>18</v>
      </c>
      <c r="B23" s="6" t="s">
        <v>42</v>
      </c>
      <c r="C23" s="10" t="s">
        <v>43</v>
      </c>
      <c r="D23" s="31">
        <v>2300</v>
      </c>
      <c r="E23" s="31">
        <v>1930</v>
      </c>
      <c r="F23" s="31">
        <v>1890</v>
      </c>
      <c r="G23" s="31">
        <v>1320</v>
      </c>
      <c r="H23" s="31">
        <v>334739</v>
      </c>
      <c r="I23" s="31">
        <v>511934</v>
      </c>
      <c r="J23" s="31">
        <v>355184</v>
      </c>
      <c r="K23" s="31">
        <v>350465</v>
      </c>
      <c r="L23" s="31">
        <v>1272083</v>
      </c>
      <c r="M23" s="31">
        <v>1360889</v>
      </c>
      <c r="N23" s="31">
        <v>1436312</v>
      </c>
      <c r="O23" s="31">
        <v>1510814</v>
      </c>
      <c r="P23" s="32">
        <v>7551796</v>
      </c>
      <c r="Q23" s="32">
        <v>7974876</v>
      </c>
      <c r="R23" s="32">
        <v>8655146</v>
      </c>
      <c r="S23" s="32">
        <v>8848792</v>
      </c>
      <c r="T23" s="10">
        <f t="shared" si="0"/>
        <v>27.039696252388172</v>
      </c>
      <c r="U23" s="10">
        <f t="shared" si="0"/>
        <v>29.45402060169964</v>
      </c>
      <c r="V23" s="10">
        <f t="shared" si="2"/>
        <v>24.350944051088216</v>
      </c>
      <c r="W23" s="10">
        <f t="shared" si="2"/>
        <v>22.3016633230841</v>
      </c>
    </row>
    <row r="24" spans="1:23" ht="18.75" customHeight="1">
      <c r="A24" s="2">
        <v>19</v>
      </c>
      <c r="B24" s="6" t="s">
        <v>44</v>
      </c>
      <c r="C24" s="10" t="s">
        <v>45</v>
      </c>
      <c r="D24" s="31">
        <v>152000</v>
      </c>
      <c r="E24" s="31">
        <v>189000</v>
      </c>
      <c r="F24" s="31">
        <v>160000</v>
      </c>
      <c r="G24" s="31">
        <v>6775</v>
      </c>
      <c r="H24" s="31">
        <v>2</v>
      </c>
      <c r="I24" s="31">
        <v>6</v>
      </c>
      <c r="J24" s="31">
        <v>20</v>
      </c>
      <c r="K24" s="31">
        <v>297</v>
      </c>
      <c r="L24" s="31">
        <v>152689</v>
      </c>
      <c r="M24" s="31">
        <v>184727</v>
      </c>
      <c r="N24" s="31">
        <v>162909</v>
      </c>
      <c r="O24" s="31">
        <v>168104</v>
      </c>
      <c r="P24" s="32">
        <v>569431</v>
      </c>
      <c r="Q24" s="32">
        <v>696946</v>
      </c>
      <c r="R24" s="32">
        <v>716600</v>
      </c>
      <c r="S24" s="32">
        <v>641647</v>
      </c>
      <c r="T24" s="10">
        <f>((((D24/1000)*H24)+L24)/P24)*100</f>
        <v>26.86769775442503</v>
      </c>
      <c r="U24" s="10">
        <f t="shared" si="0"/>
        <v>26.667919752749853</v>
      </c>
      <c r="V24" s="10">
        <f t="shared" si="2"/>
        <v>23.180156293608707</v>
      </c>
      <c r="W24" s="10">
        <f t="shared" si="2"/>
        <v>26.512424276899914</v>
      </c>
    </row>
    <row r="25" spans="1:23" ht="18.75" customHeight="1">
      <c r="A25" s="2">
        <v>20</v>
      </c>
      <c r="B25" s="6" t="s">
        <v>46</v>
      </c>
      <c r="C25" s="10" t="s">
        <v>47</v>
      </c>
      <c r="D25" s="31">
        <v>540</v>
      </c>
      <c r="E25" s="31">
        <v>380</v>
      </c>
      <c r="F25" s="31">
        <v>445</v>
      </c>
      <c r="G25" s="31">
        <v>215</v>
      </c>
      <c r="H25" s="31">
        <v>93544</v>
      </c>
      <c r="I25" s="31">
        <v>30038</v>
      </c>
      <c r="J25" s="31">
        <v>8636</v>
      </c>
      <c r="K25" s="31">
        <v>5838</v>
      </c>
      <c r="L25" s="31">
        <v>461933</v>
      </c>
      <c r="M25" s="31">
        <v>1069729</v>
      </c>
      <c r="N25" s="31">
        <v>1213582</v>
      </c>
      <c r="O25" s="31">
        <v>1407526</v>
      </c>
      <c r="P25" s="32">
        <v>2015753</v>
      </c>
      <c r="Q25" s="32">
        <v>2834484</v>
      </c>
      <c r="R25" s="32">
        <v>3250718</v>
      </c>
      <c r="S25" s="32">
        <v>3620743</v>
      </c>
      <c r="T25" s="10">
        <f t="shared" si="0"/>
        <v>25.422100822868675</v>
      </c>
      <c r="U25" s="10">
        <f t="shared" si="0"/>
        <v>38.1425134169041</v>
      </c>
      <c r="V25" s="10">
        <f t="shared" si="2"/>
        <v>37.45095760382783</v>
      </c>
      <c r="W25" s="10">
        <f t="shared" si="2"/>
        <v>38.908620965365394</v>
      </c>
    </row>
    <row r="26" spans="1:23" ht="18.75" customHeight="1">
      <c r="A26" s="2">
        <v>21</v>
      </c>
      <c r="B26" s="6" t="s">
        <v>48</v>
      </c>
      <c r="C26" s="10" t="s">
        <v>49</v>
      </c>
      <c r="D26" s="31">
        <v>15100</v>
      </c>
      <c r="E26" s="31">
        <v>10200</v>
      </c>
      <c r="F26" s="31">
        <v>12500</v>
      </c>
      <c r="G26" s="31">
        <v>4525</v>
      </c>
      <c r="H26" s="31">
        <v>51945</v>
      </c>
      <c r="I26" s="31">
        <v>52142</v>
      </c>
      <c r="J26" s="31">
        <v>39683</v>
      </c>
      <c r="K26" s="31">
        <v>143545</v>
      </c>
      <c r="L26" s="31">
        <v>4223812</v>
      </c>
      <c r="M26" s="31">
        <v>4125586</v>
      </c>
      <c r="N26" s="31">
        <v>6141181</v>
      </c>
      <c r="O26" s="31">
        <v>7606496</v>
      </c>
      <c r="P26" s="32">
        <v>12728981</v>
      </c>
      <c r="Q26" s="32">
        <v>11677155</v>
      </c>
      <c r="R26" s="32">
        <v>14812023</v>
      </c>
      <c r="S26" s="32">
        <v>16894043</v>
      </c>
      <c r="T26" s="10">
        <f t="shared" si="0"/>
        <v>39.34471659593176</v>
      </c>
      <c r="U26" s="10">
        <f t="shared" si="0"/>
        <v>39.885009662028125</v>
      </c>
      <c r="V26" s="10">
        <f t="shared" si="2"/>
        <v>44.80966914512622</v>
      </c>
      <c r="W26" s="10">
        <f t="shared" si="2"/>
        <v>48.86951646210442</v>
      </c>
    </row>
    <row r="27" spans="1:23" ht="18.75" customHeight="1">
      <c r="A27" s="2">
        <v>22</v>
      </c>
      <c r="B27" s="6" t="s">
        <v>50</v>
      </c>
      <c r="C27" s="10" t="s">
        <v>51</v>
      </c>
      <c r="D27" s="31">
        <v>225</v>
      </c>
      <c r="E27" s="31">
        <v>270</v>
      </c>
      <c r="F27" s="31">
        <v>515</v>
      </c>
      <c r="G27" s="31">
        <v>496</v>
      </c>
      <c r="H27" s="31">
        <v>839838</v>
      </c>
      <c r="I27" s="31">
        <v>1320513</v>
      </c>
      <c r="J27" s="31">
        <v>1351233</v>
      </c>
      <c r="K27" s="31">
        <v>1190925</v>
      </c>
      <c r="L27" s="31">
        <v>4431284</v>
      </c>
      <c r="M27" s="31">
        <v>5195736</v>
      </c>
      <c r="N27" s="31">
        <v>8487672</v>
      </c>
      <c r="O27" s="31">
        <v>9323066</v>
      </c>
      <c r="P27" s="32">
        <v>7565820</v>
      </c>
      <c r="Q27" s="32">
        <v>9298245</v>
      </c>
      <c r="R27" s="32">
        <v>16770743</v>
      </c>
      <c r="S27" s="32">
        <v>18778122</v>
      </c>
      <c r="T27" s="10">
        <f t="shared" si="0"/>
        <v>61.0673733977282</v>
      </c>
      <c r="U27" s="10">
        <f t="shared" si="0"/>
        <v>59.713144899924664</v>
      </c>
      <c r="V27" s="10">
        <f t="shared" si="2"/>
        <v>54.759392562392726</v>
      </c>
      <c r="W27" s="10">
        <f t="shared" si="2"/>
        <v>52.794229369688836</v>
      </c>
    </row>
    <row r="28" spans="1:23" ht="18.75" customHeight="1">
      <c r="A28" s="2">
        <v>23</v>
      </c>
      <c r="B28" s="6" t="s">
        <v>52</v>
      </c>
      <c r="C28" s="10" t="s">
        <v>53</v>
      </c>
      <c r="D28" s="31">
        <v>15850</v>
      </c>
      <c r="E28" s="31">
        <v>14150</v>
      </c>
      <c r="F28" s="31">
        <v>16200</v>
      </c>
      <c r="G28" s="31">
        <v>11400</v>
      </c>
      <c r="H28" s="31">
        <v>183180</v>
      </c>
      <c r="I28" s="31">
        <v>183705</v>
      </c>
      <c r="J28" s="31">
        <v>123648</v>
      </c>
      <c r="K28" s="31">
        <v>119304</v>
      </c>
      <c r="L28" s="31">
        <v>8414229</v>
      </c>
      <c r="M28" s="31">
        <v>8988908</v>
      </c>
      <c r="N28" s="31">
        <v>9312214</v>
      </c>
      <c r="O28" s="31">
        <v>10712321</v>
      </c>
      <c r="P28" s="32">
        <v>26579084</v>
      </c>
      <c r="Q28" s="32">
        <v>30792884</v>
      </c>
      <c r="R28" s="32">
        <v>34314666</v>
      </c>
      <c r="S28" s="32">
        <v>38153119</v>
      </c>
      <c r="T28" s="10">
        <f t="shared" si="0"/>
        <v>42.5809708114847</v>
      </c>
      <c r="U28" s="10">
        <f t="shared" si="0"/>
        <v>37.63315495229352</v>
      </c>
      <c r="V28" s="10">
        <f t="shared" si="2"/>
        <v>32.97514712805306</v>
      </c>
      <c r="W28" s="10">
        <f t="shared" si="2"/>
        <v>31.64193889364589</v>
      </c>
    </row>
    <row r="29" spans="1:23" ht="18.75" customHeight="1">
      <c r="A29" s="2">
        <v>24</v>
      </c>
      <c r="B29" s="6" t="s">
        <v>54</v>
      </c>
      <c r="C29" s="10" t="s">
        <v>55</v>
      </c>
      <c r="D29" s="31">
        <v>900</v>
      </c>
      <c r="E29" s="31">
        <v>500</v>
      </c>
      <c r="F29" s="31">
        <v>1120</v>
      </c>
      <c r="G29" s="31">
        <v>615</v>
      </c>
      <c r="H29" s="31">
        <v>189011</v>
      </c>
      <c r="I29" s="31">
        <v>94392</v>
      </c>
      <c r="J29" s="31">
        <v>151988</v>
      </c>
      <c r="K29" s="31">
        <v>42960</v>
      </c>
      <c r="L29" s="31">
        <v>1358232</v>
      </c>
      <c r="M29" s="31">
        <v>1407428</v>
      </c>
      <c r="N29" s="31">
        <v>1684511</v>
      </c>
      <c r="O29" s="31">
        <v>1979838</v>
      </c>
      <c r="P29" s="32">
        <v>2064069</v>
      </c>
      <c r="Q29" s="32">
        <v>2226418</v>
      </c>
      <c r="R29" s="32">
        <v>2483746</v>
      </c>
      <c r="S29" s="32">
        <v>2846153</v>
      </c>
      <c r="T29" s="10">
        <f t="shared" si="0"/>
        <v>74.04509732959508</v>
      </c>
      <c r="U29" s="10">
        <f t="shared" si="0"/>
        <v>65.3347215123126</v>
      </c>
      <c r="V29" s="10">
        <f t="shared" si="2"/>
        <v>74.6750094413841</v>
      </c>
      <c r="W29" s="10">
        <f t="shared" si="2"/>
        <v>70.49018095654029</v>
      </c>
    </row>
    <row r="30" spans="1:23" ht="18.75" customHeight="1">
      <c r="A30" s="2">
        <v>25</v>
      </c>
      <c r="B30" s="6" t="s">
        <v>56</v>
      </c>
      <c r="C30" s="10" t="s">
        <v>57</v>
      </c>
      <c r="D30" s="31">
        <v>19700</v>
      </c>
      <c r="E30" s="31">
        <v>19000</v>
      </c>
      <c r="F30" s="31">
        <v>17350</v>
      </c>
      <c r="G30" s="31">
        <v>16950</v>
      </c>
      <c r="H30" s="31">
        <v>113609</v>
      </c>
      <c r="I30" s="31">
        <v>48524</v>
      </c>
      <c r="J30" s="31">
        <v>87212</v>
      </c>
      <c r="K30" s="31">
        <v>86646</v>
      </c>
      <c r="L30" s="31">
        <v>18000076</v>
      </c>
      <c r="M30" s="31">
        <v>21713346</v>
      </c>
      <c r="N30" s="31">
        <v>21715510</v>
      </c>
      <c r="O30" s="31">
        <v>22465074</v>
      </c>
      <c r="P30" s="32">
        <v>50300633</v>
      </c>
      <c r="Q30" s="32">
        <v>57362244</v>
      </c>
      <c r="R30" s="32">
        <v>60292244</v>
      </c>
      <c r="S30" s="32">
        <v>61715399</v>
      </c>
      <c r="T30" s="10">
        <f t="shared" si="0"/>
        <v>40.234430648218684</v>
      </c>
      <c r="U30" s="10">
        <f t="shared" si="0"/>
        <v>39.46027983145151</v>
      </c>
      <c r="V30" s="10">
        <f t="shared" si="2"/>
        <v>38.52674350617967</v>
      </c>
      <c r="W30" s="10">
        <f t="shared" si="2"/>
        <v>38.78079715566612</v>
      </c>
    </row>
    <row r="31" spans="1:23" ht="18.75" customHeight="1">
      <c r="A31" s="2">
        <v>26</v>
      </c>
      <c r="B31" s="6" t="s">
        <v>58</v>
      </c>
      <c r="C31" s="10" t="s">
        <v>59</v>
      </c>
      <c r="D31" s="31">
        <v>20850</v>
      </c>
      <c r="E31" s="31">
        <v>26000</v>
      </c>
      <c r="F31" s="31">
        <v>32300</v>
      </c>
      <c r="G31" s="31">
        <v>37000</v>
      </c>
      <c r="H31" s="31">
        <v>143941</v>
      </c>
      <c r="I31" s="31">
        <v>36810</v>
      </c>
      <c r="J31" s="31">
        <v>33887</v>
      </c>
      <c r="K31" s="31">
        <v>39437</v>
      </c>
      <c r="L31" s="31">
        <v>8016614</v>
      </c>
      <c r="M31" s="31">
        <v>9093518</v>
      </c>
      <c r="N31" s="31">
        <v>9681888</v>
      </c>
      <c r="O31" s="31">
        <v>10902585</v>
      </c>
      <c r="P31" s="32">
        <v>11984979</v>
      </c>
      <c r="Q31" s="32">
        <v>13348188</v>
      </c>
      <c r="R31" s="32">
        <v>14280670</v>
      </c>
      <c r="S31" s="32">
        <v>15729945</v>
      </c>
      <c r="T31" s="10">
        <f t="shared" si="0"/>
        <v>91.92993871745624</v>
      </c>
      <c r="U31" s="10">
        <f t="shared" si="0"/>
        <v>75.2954483410033</v>
      </c>
      <c r="V31" s="10">
        <f t="shared" si="2"/>
        <v>75.46171223058862</v>
      </c>
      <c r="W31" s="10">
        <f t="shared" si="2"/>
        <v>78.58739493367587</v>
      </c>
    </row>
    <row r="32" spans="1:23" ht="18.75" customHeight="1">
      <c r="A32" s="2">
        <v>27</v>
      </c>
      <c r="B32" s="6" t="s">
        <v>60</v>
      </c>
      <c r="C32" s="10" t="s">
        <v>61</v>
      </c>
      <c r="D32" s="31">
        <v>1480</v>
      </c>
      <c r="E32" s="31">
        <v>1580</v>
      </c>
      <c r="F32" s="31">
        <v>3680</v>
      </c>
      <c r="G32" s="31">
        <v>2640</v>
      </c>
      <c r="H32" s="31">
        <v>414789</v>
      </c>
      <c r="I32" s="31">
        <v>320791</v>
      </c>
      <c r="J32" s="31">
        <v>394563</v>
      </c>
      <c r="K32" s="31">
        <v>235174</v>
      </c>
      <c r="L32" s="31">
        <v>8131203</v>
      </c>
      <c r="M32" s="31">
        <v>9368004</v>
      </c>
      <c r="N32" s="31">
        <v>10936404</v>
      </c>
      <c r="O32" s="31">
        <v>14164305</v>
      </c>
      <c r="P32" s="32">
        <v>10945209</v>
      </c>
      <c r="Q32" s="32">
        <v>12594963</v>
      </c>
      <c r="R32" s="32">
        <v>15915162</v>
      </c>
      <c r="S32" s="32">
        <v>19602406</v>
      </c>
      <c r="T32" s="10">
        <f t="shared" si="0"/>
        <v>79.89880065332696</v>
      </c>
      <c r="U32" s="10">
        <f t="shared" si="0"/>
        <v>78.40319800860074</v>
      </c>
      <c r="V32" s="10">
        <f t="shared" si="2"/>
        <v>77.84021199407206</v>
      </c>
      <c r="W32" s="10">
        <f t="shared" si="2"/>
        <v>75.42525320616255</v>
      </c>
    </row>
    <row r="33" spans="1:23" ht="18.75" customHeight="1" thickBot="1">
      <c r="A33" s="3">
        <v>28</v>
      </c>
      <c r="B33" s="7" t="s">
        <v>62</v>
      </c>
      <c r="C33" s="11" t="s">
        <v>63</v>
      </c>
      <c r="D33" s="33">
        <v>450</v>
      </c>
      <c r="E33" s="33">
        <v>405</v>
      </c>
      <c r="F33" s="33">
        <v>1470</v>
      </c>
      <c r="G33" s="33">
        <v>1670</v>
      </c>
      <c r="H33" s="33">
        <v>1432023</v>
      </c>
      <c r="I33" s="33">
        <v>812597</v>
      </c>
      <c r="J33" s="33">
        <v>1285521</v>
      </c>
      <c r="K33" s="33">
        <v>407446</v>
      </c>
      <c r="L33" s="33">
        <v>6359169</v>
      </c>
      <c r="M33" s="33">
        <v>6404866</v>
      </c>
      <c r="N33" s="33">
        <v>9693211</v>
      </c>
      <c r="O33" s="33">
        <v>20604904</v>
      </c>
      <c r="P33" s="34">
        <v>8366244</v>
      </c>
      <c r="Q33" s="34">
        <v>8788303</v>
      </c>
      <c r="R33" s="34">
        <v>12542041</v>
      </c>
      <c r="S33" s="34">
        <v>30309111</v>
      </c>
      <c r="T33" s="11">
        <f t="shared" si="0"/>
        <v>83.71234869554365</v>
      </c>
      <c r="U33" s="11">
        <f t="shared" si="0"/>
        <v>76.62421044199318</v>
      </c>
      <c r="V33" s="11">
        <f t="shared" si="2"/>
        <v>92.35280661257606</v>
      </c>
      <c r="W33" s="11">
        <f t="shared" si="2"/>
        <v>70.22752603994225</v>
      </c>
    </row>
    <row r="34" spans="1:23" ht="18.75" customHeight="1">
      <c r="A34" s="4"/>
      <c r="B34" s="8"/>
      <c r="C34" s="1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12"/>
      <c r="U34" s="12"/>
      <c r="V34" s="12"/>
      <c r="W34" s="12"/>
    </row>
    <row r="35" spans="1:23" ht="18.75" customHeight="1">
      <c r="A35" s="4"/>
      <c r="B35" s="8"/>
      <c r="C35" s="1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2"/>
      <c r="U35" s="12"/>
      <c r="V35" s="12"/>
      <c r="W35" s="12"/>
    </row>
    <row r="36" spans="20:23" ht="18.75" customHeight="1">
      <c r="T36" s="41"/>
      <c r="U36" s="41"/>
      <c r="V36" s="41"/>
      <c r="W36" s="41"/>
    </row>
    <row r="37" ht="18.75" customHeight="1">
      <c r="W37" s="41"/>
    </row>
    <row r="38" spans="20:23" ht="18.75" customHeight="1">
      <c r="T38" s="41"/>
      <c r="U38" s="41"/>
      <c r="V38" s="41"/>
      <c r="W38" s="41"/>
    </row>
    <row r="39" spans="20:23" ht="18.75" customHeight="1">
      <c r="T39" s="42"/>
      <c r="U39" s="42"/>
      <c r="V39" s="42"/>
      <c r="W39" s="42"/>
    </row>
  </sheetData>
  <mergeCells count="8">
    <mergeCell ref="H4:K4"/>
    <mergeCell ref="L4:O4"/>
    <mergeCell ref="P4:S4"/>
    <mergeCell ref="T4:W4"/>
    <mergeCell ref="A4:A5"/>
    <mergeCell ref="B4:B5"/>
    <mergeCell ref="C4:C5"/>
    <mergeCell ref="D4:G4"/>
  </mergeCells>
  <printOptions/>
  <pageMargins left="0.95" right="0.1" top="1.01" bottom="0.75" header="0.3" footer="0.3"/>
  <pageSetup horizontalDpi="600" verticalDpi="600" orientation="landscape" paperSize="9" scale="75" r:id="rId3"/>
  <colBreaks count="2" manualBreakCount="2">
    <brk id="11" max="16383" man="1"/>
    <brk id="19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view="pageBreakPreview" zoomScale="60" workbookViewId="0" topLeftCell="G1">
      <selection activeCell="N22" sqref="N22"/>
    </sheetView>
  </sheetViews>
  <sheetFormatPr defaultColWidth="9.140625" defaultRowHeight="18.75" customHeight="1"/>
  <cols>
    <col min="1" max="1" width="7.7109375" style="4" customWidth="1"/>
    <col min="2" max="2" width="9.00390625" style="8" customWidth="1"/>
    <col min="3" max="3" width="42.00390625" style="12" customWidth="1"/>
    <col min="4" max="7" width="12.140625" style="12" customWidth="1"/>
    <col min="8" max="8" width="16.00390625" style="12" bestFit="1" customWidth="1"/>
    <col min="9" max="11" width="15.140625" style="12" customWidth="1"/>
    <col min="12" max="12" width="20.57421875" style="12" bestFit="1" customWidth="1"/>
    <col min="13" max="15" width="15.140625" style="12" customWidth="1"/>
    <col min="16" max="19" width="12.28125" style="12" customWidth="1"/>
  </cols>
  <sheetData>
    <row r="1" spans="12:16" ht="18.75" customHeight="1">
      <c r="L1" s="17"/>
      <c r="N1" s="17"/>
      <c r="P1" s="17" t="s">
        <v>88</v>
      </c>
    </row>
    <row r="2" spans="1:19" ht="18.75" customHeight="1">
      <c r="A2" s="1" t="s">
        <v>73</v>
      </c>
      <c r="B2" s="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8"/>
      <c r="Q2" s="9"/>
      <c r="R2" s="9"/>
      <c r="S2" s="9"/>
    </row>
    <row r="3" spans="1:19" ht="18.75" customHeight="1" thickBot="1">
      <c r="A3" s="1"/>
      <c r="B3" s="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7"/>
      <c r="O3" s="17"/>
      <c r="P3" s="18"/>
      <c r="Q3" s="9"/>
      <c r="R3" s="9"/>
      <c r="S3" s="9"/>
    </row>
    <row r="4" spans="1:19" ht="18.75" customHeight="1" thickBot="1">
      <c r="A4" s="46" t="s">
        <v>0</v>
      </c>
      <c r="B4" s="48" t="s">
        <v>1</v>
      </c>
      <c r="C4" s="48" t="s">
        <v>2</v>
      </c>
      <c r="D4" s="45" t="s">
        <v>3</v>
      </c>
      <c r="E4" s="45"/>
      <c r="F4" s="45"/>
      <c r="G4" s="45"/>
      <c r="H4" s="45" t="s">
        <v>90</v>
      </c>
      <c r="I4" s="45"/>
      <c r="J4" s="45"/>
      <c r="K4" s="45"/>
      <c r="L4" s="45" t="s">
        <v>89</v>
      </c>
      <c r="M4" s="45"/>
      <c r="N4" s="45"/>
      <c r="O4" s="45"/>
      <c r="P4" s="45" t="s">
        <v>65</v>
      </c>
      <c r="Q4" s="45"/>
      <c r="R4" s="45"/>
      <c r="S4" s="45"/>
    </row>
    <row r="5" spans="1:19" ht="18.75" customHeight="1" thickBot="1">
      <c r="A5" s="47"/>
      <c r="B5" s="49"/>
      <c r="C5" s="49"/>
      <c r="D5" s="19">
        <v>2012</v>
      </c>
      <c r="E5" s="19">
        <v>2013</v>
      </c>
      <c r="F5" s="19">
        <v>2014</v>
      </c>
      <c r="G5" s="19">
        <v>2015</v>
      </c>
      <c r="H5" s="19">
        <v>2012</v>
      </c>
      <c r="I5" s="19">
        <v>2013</v>
      </c>
      <c r="J5" s="19">
        <v>2014</v>
      </c>
      <c r="K5" s="19">
        <v>2015</v>
      </c>
      <c r="L5" s="19">
        <v>2012</v>
      </c>
      <c r="M5" s="19">
        <v>2013</v>
      </c>
      <c r="N5" s="19">
        <v>2014</v>
      </c>
      <c r="O5" s="19">
        <v>2015</v>
      </c>
      <c r="P5" s="19">
        <v>2012</v>
      </c>
      <c r="Q5" s="19">
        <v>2013</v>
      </c>
      <c r="R5" s="19">
        <v>2014</v>
      </c>
      <c r="S5" s="19">
        <v>2015</v>
      </c>
    </row>
    <row r="6" spans="1:19" ht="18.75" customHeight="1">
      <c r="A6" s="2">
        <v>1</v>
      </c>
      <c r="B6" s="6" t="s">
        <v>8</v>
      </c>
      <c r="C6" s="10" t="s">
        <v>9</v>
      </c>
      <c r="D6" s="31">
        <v>1590</v>
      </c>
      <c r="E6" s="31">
        <v>1090</v>
      </c>
      <c r="F6" s="31">
        <v>1040</v>
      </c>
      <c r="G6" s="31">
        <v>515</v>
      </c>
      <c r="H6" s="31">
        <v>1065599</v>
      </c>
      <c r="I6" s="31">
        <v>1059797</v>
      </c>
      <c r="J6" s="31">
        <v>1050501</v>
      </c>
      <c r="K6" s="31">
        <v>771262</v>
      </c>
      <c r="L6" s="32">
        <v>28962172</v>
      </c>
      <c r="M6" s="32">
        <v>39202687</v>
      </c>
      <c r="N6" s="32">
        <v>40534794</v>
      </c>
      <c r="O6" s="32">
        <v>46251875</v>
      </c>
      <c r="P6" s="10">
        <f>((D6/1000))/((L6/1000)/H6)</f>
        <v>58.500529932630755</v>
      </c>
      <c r="Q6" s="10">
        <f aca="true" t="shared" si="0" ref="Q6:S6">((E6/1000))/((M6/1000)/I6)</f>
        <v>29.466825322458128</v>
      </c>
      <c r="R6" s="10">
        <f t="shared" si="0"/>
        <v>26.952672807465113</v>
      </c>
      <c r="S6" s="10">
        <f t="shared" si="0"/>
        <v>8.587758442225315</v>
      </c>
    </row>
    <row r="7" spans="1:19" ht="18.75" customHeight="1">
      <c r="A7" s="2">
        <v>2</v>
      </c>
      <c r="B7" s="6" t="s">
        <v>10</v>
      </c>
      <c r="C7" s="10" t="s">
        <v>11</v>
      </c>
      <c r="D7" s="31">
        <v>4150</v>
      </c>
      <c r="E7" s="31">
        <v>4375</v>
      </c>
      <c r="F7" s="31">
        <v>4120</v>
      </c>
      <c r="G7" s="31">
        <v>7175</v>
      </c>
      <c r="H7" s="31">
        <v>226058</v>
      </c>
      <c r="I7" s="31">
        <v>129874</v>
      </c>
      <c r="J7" s="31">
        <v>234929</v>
      </c>
      <c r="K7" s="31">
        <v>156416</v>
      </c>
      <c r="L7" s="32">
        <v>4209740</v>
      </c>
      <c r="M7" s="32">
        <v>5363161</v>
      </c>
      <c r="N7" s="32">
        <v>5961183</v>
      </c>
      <c r="O7" s="32">
        <v>7286175</v>
      </c>
      <c r="P7" s="10">
        <f aca="true" t="shared" si="1" ref="P7:P33">((D7/1000))/((L7/1000)/H7)</f>
        <v>222.85003349375498</v>
      </c>
      <c r="Q7" s="10">
        <f aca="true" t="shared" si="2" ref="Q7:Q33">((E7/1000))/((M7/1000)/I7)</f>
        <v>105.9447497473971</v>
      </c>
      <c r="R7" s="10">
        <f aca="true" t="shared" si="3" ref="R7:R33">((F7/1000))/((N7/1000)/J7)</f>
        <v>162.3683554086496</v>
      </c>
      <c r="S7" s="10">
        <f aca="true" t="shared" si="4" ref="S7:S33">((G7/1000))/((O7/1000)/K7)</f>
        <v>154.0293501048218</v>
      </c>
    </row>
    <row r="8" spans="1:19" ht="18.75" customHeight="1">
      <c r="A8" s="2">
        <v>3</v>
      </c>
      <c r="B8" s="6" t="s">
        <v>12</v>
      </c>
      <c r="C8" s="10" t="s">
        <v>13</v>
      </c>
      <c r="D8" s="31">
        <v>1350</v>
      </c>
      <c r="E8" s="31">
        <v>1670</v>
      </c>
      <c r="F8" s="31">
        <v>1895</v>
      </c>
      <c r="G8" s="31">
        <v>1800</v>
      </c>
      <c r="H8" s="31">
        <v>17800</v>
      </c>
      <c r="I8" s="31">
        <v>6083</v>
      </c>
      <c r="J8" s="31">
        <v>12856</v>
      </c>
      <c r="K8" s="31">
        <v>161</v>
      </c>
      <c r="L8" s="32">
        <v>633010</v>
      </c>
      <c r="M8" s="32">
        <v>736460</v>
      </c>
      <c r="N8" s="32">
        <v>902306</v>
      </c>
      <c r="O8" s="32">
        <v>1059943</v>
      </c>
      <c r="P8" s="10">
        <f t="shared" si="1"/>
        <v>37.96148560054343</v>
      </c>
      <c r="Q8" s="10">
        <f t="shared" si="2"/>
        <v>13.79383809032398</v>
      </c>
      <c r="R8" s="10">
        <f t="shared" si="3"/>
        <v>26.99984262545079</v>
      </c>
      <c r="S8" s="10">
        <f t="shared" si="4"/>
        <v>0.273410928700883</v>
      </c>
    </row>
    <row r="9" spans="1:19" ht="18.75" customHeight="1">
      <c r="A9" s="2">
        <v>4</v>
      </c>
      <c r="B9" s="6" t="s">
        <v>14</v>
      </c>
      <c r="C9" s="10" t="s">
        <v>15</v>
      </c>
      <c r="D9" s="31">
        <v>7600</v>
      </c>
      <c r="E9" s="31">
        <v>6800</v>
      </c>
      <c r="F9" s="31">
        <v>7425</v>
      </c>
      <c r="G9" s="31">
        <v>6000</v>
      </c>
      <c r="H9" s="31">
        <v>918874</v>
      </c>
      <c r="I9" s="31">
        <v>490150</v>
      </c>
      <c r="J9" s="31">
        <v>623730</v>
      </c>
      <c r="K9" s="31">
        <v>1002948</v>
      </c>
      <c r="L9" s="32">
        <v>89814000</v>
      </c>
      <c r="M9" s="32">
        <v>106188000</v>
      </c>
      <c r="N9" s="32">
        <v>120324000</v>
      </c>
      <c r="O9" s="32">
        <v>126533000</v>
      </c>
      <c r="P9" s="10">
        <f t="shared" si="1"/>
        <v>77.75449707172601</v>
      </c>
      <c r="Q9" s="10">
        <f t="shared" si="2"/>
        <v>31.38791577202697</v>
      </c>
      <c r="R9" s="10">
        <f t="shared" si="3"/>
        <v>38.48937244440012</v>
      </c>
      <c r="S9" s="10">
        <f t="shared" si="4"/>
        <v>47.55824962657963</v>
      </c>
    </row>
    <row r="10" spans="1:19" ht="18.75" customHeight="1">
      <c r="A10" s="2">
        <v>5</v>
      </c>
      <c r="B10" s="6" t="s">
        <v>16</v>
      </c>
      <c r="C10" s="10" t="s">
        <v>17</v>
      </c>
      <c r="D10" s="31">
        <v>3700</v>
      </c>
      <c r="E10" s="31">
        <v>3650</v>
      </c>
      <c r="F10" s="31">
        <v>4200</v>
      </c>
      <c r="G10" s="31">
        <v>1600</v>
      </c>
      <c r="H10" s="31">
        <v>4017</v>
      </c>
      <c r="I10" s="31">
        <v>12479</v>
      </c>
      <c r="J10" s="31">
        <v>14782</v>
      </c>
      <c r="K10" s="31">
        <v>24970</v>
      </c>
      <c r="L10" s="32">
        <v>5485099</v>
      </c>
      <c r="M10" s="32">
        <v>9558754</v>
      </c>
      <c r="N10" s="32">
        <v>10136557</v>
      </c>
      <c r="O10" s="32">
        <v>10143426</v>
      </c>
      <c r="P10" s="10">
        <f t="shared" si="1"/>
        <v>2.7096867349158145</v>
      </c>
      <c r="Q10" s="10">
        <f t="shared" si="2"/>
        <v>4.765092814398194</v>
      </c>
      <c r="R10" s="10">
        <f t="shared" si="3"/>
        <v>6.124801547507699</v>
      </c>
      <c r="S10" s="10">
        <f t="shared" si="4"/>
        <v>3.938708676930261</v>
      </c>
    </row>
    <row r="11" spans="1:19" ht="18.75" customHeight="1">
      <c r="A11" s="2">
        <v>6</v>
      </c>
      <c r="B11" s="6" t="s">
        <v>18</v>
      </c>
      <c r="C11" s="10" t="s">
        <v>19</v>
      </c>
      <c r="D11" s="31">
        <v>1110</v>
      </c>
      <c r="E11" s="31">
        <v>1290</v>
      </c>
      <c r="F11" s="31">
        <v>1805</v>
      </c>
      <c r="G11" s="31">
        <v>1800</v>
      </c>
      <c r="H11" s="31">
        <v>528628</v>
      </c>
      <c r="I11" s="31">
        <v>325381</v>
      </c>
      <c r="J11" s="31">
        <v>571770</v>
      </c>
      <c r="K11" s="31">
        <v>372398</v>
      </c>
      <c r="L11" s="32">
        <v>10531704</v>
      </c>
      <c r="M11" s="32">
        <v>13415298</v>
      </c>
      <c r="N11" s="32">
        <v>18473430</v>
      </c>
      <c r="O11" s="32">
        <v>22096690</v>
      </c>
      <c r="P11" s="10">
        <f t="shared" si="1"/>
        <v>55.71530305067443</v>
      </c>
      <c r="Q11" s="10">
        <f t="shared" si="2"/>
        <v>31.28827179239701</v>
      </c>
      <c r="R11" s="10">
        <f t="shared" si="3"/>
        <v>55.866444401499884</v>
      </c>
      <c r="S11" s="10">
        <f t="shared" si="4"/>
        <v>30.33560230061607</v>
      </c>
    </row>
    <row r="12" spans="1:19" ht="18.75" customHeight="1">
      <c r="A12" s="2">
        <v>7</v>
      </c>
      <c r="B12" s="6" t="s">
        <v>20</v>
      </c>
      <c r="C12" s="10" t="s">
        <v>21</v>
      </c>
      <c r="D12" s="31">
        <v>730</v>
      </c>
      <c r="E12" s="31">
        <v>820</v>
      </c>
      <c r="F12" s="31">
        <v>1250</v>
      </c>
      <c r="G12" s="31">
        <v>1130</v>
      </c>
      <c r="H12" s="31">
        <v>16064</v>
      </c>
      <c r="I12" s="31">
        <v>7523</v>
      </c>
      <c r="J12" s="31">
        <v>5300</v>
      </c>
      <c r="K12" s="31">
        <v>70</v>
      </c>
      <c r="L12" s="32">
        <v>351357</v>
      </c>
      <c r="M12" s="32">
        <v>408746</v>
      </c>
      <c r="N12" s="32">
        <v>488518</v>
      </c>
      <c r="O12" s="32">
        <v>558417</v>
      </c>
      <c r="P12" s="10">
        <f t="shared" si="1"/>
        <v>33.375512655219616</v>
      </c>
      <c r="Q12" s="10">
        <f t="shared" si="2"/>
        <v>15.092159923277537</v>
      </c>
      <c r="R12" s="10">
        <f t="shared" si="3"/>
        <v>13.56142455344532</v>
      </c>
      <c r="S12" s="10">
        <f t="shared" si="4"/>
        <v>0.1416504153705922</v>
      </c>
    </row>
    <row r="13" spans="1:19" ht="18.75" customHeight="1">
      <c r="A13" s="2">
        <v>8</v>
      </c>
      <c r="B13" s="6" t="s">
        <v>22</v>
      </c>
      <c r="C13" s="10" t="s">
        <v>23</v>
      </c>
      <c r="D13" s="31">
        <v>3650</v>
      </c>
      <c r="E13" s="31">
        <v>3375</v>
      </c>
      <c r="F13" s="31">
        <v>3780</v>
      </c>
      <c r="G13" s="31">
        <v>2600</v>
      </c>
      <c r="H13" s="31">
        <v>464529</v>
      </c>
      <c r="I13" s="31">
        <v>140288</v>
      </c>
      <c r="J13" s="31">
        <v>159444</v>
      </c>
      <c r="K13" s="31">
        <v>195345</v>
      </c>
      <c r="L13" s="32">
        <v>8176464</v>
      </c>
      <c r="M13" s="32">
        <v>9950900</v>
      </c>
      <c r="N13" s="32">
        <v>10943289</v>
      </c>
      <c r="O13" s="32">
        <v>12561427</v>
      </c>
      <c r="P13" s="10">
        <f t="shared" si="1"/>
        <v>207.36724946138085</v>
      </c>
      <c r="Q13" s="10">
        <f t="shared" si="2"/>
        <v>47.580821835210884</v>
      </c>
      <c r="R13" s="10">
        <f t="shared" si="3"/>
        <v>55.07469646465518</v>
      </c>
      <c r="S13" s="10">
        <f t="shared" si="4"/>
        <v>40.43306544710247</v>
      </c>
    </row>
    <row r="14" spans="1:19" ht="18.75" customHeight="1">
      <c r="A14" s="2">
        <v>9</v>
      </c>
      <c r="B14" s="6" t="s">
        <v>24</v>
      </c>
      <c r="C14" s="10" t="s">
        <v>25</v>
      </c>
      <c r="D14" s="31">
        <v>350</v>
      </c>
      <c r="E14" s="31">
        <v>390</v>
      </c>
      <c r="F14" s="31">
        <v>515</v>
      </c>
      <c r="G14" s="31">
        <v>400</v>
      </c>
      <c r="H14" s="31">
        <v>169722</v>
      </c>
      <c r="I14" s="31">
        <v>3958</v>
      </c>
      <c r="J14" s="31">
        <v>12719</v>
      </c>
      <c r="K14" s="31">
        <v>2323</v>
      </c>
      <c r="L14" s="32">
        <v>191978</v>
      </c>
      <c r="M14" s="32">
        <v>237708</v>
      </c>
      <c r="N14" s="32">
        <v>237199</v>
      </c>
      <c r="O14" s="32">
        <v>291961</v>
      </c>
      <c r="P14" s="10">
        <f t="shared" si="1"/>
        <v>309.4245173926179</v>
      </c>
      <c r="Q14" s="10">
        <f t="shared" si="2"/>
        <v>6.493765460144379</v>
      </c>
      <c r="R14" s="10">
        <f t="shared" si="3"/>
        <v>27.61514593231843</v>
      </c>
      <c r="S14" s="10">
        <f t="shared" si="4"/>
        <v>3.1826168563609523</v>
      </c>
    </row>
    <row r="15" spans="1:19" ht="18.75" customHeight="1">
      <c r="A15" s="2">
        <v>10</v>
      </c>
      <c r="B15" s="6" t="s">
        <v>26</v>
      </c>
      <c r="C15" s="10" t="s">
        <v>27</v>
      </c>
      <c r="D15" s="31">
        <v>395</v>
      </c>
      <c r="E15" s="31">
        <v>470</v>
      </c>
      <c r="F15" s="31">
        <v>395</v>
      </c>
      <c r="G15" s="31">
        <v>328</v>
      </c>
      <c r="H15" s="31">
        <v>3194</v>
      </c>
      <c r="I15" s="31">
        <v>835</v>
      </c>
      <c r="J15" s="31">
        <v>254</v>
      </c>
      <c r="K15" s="31">
        <v>445</v>
      </c>
      <c r="L15" s="32">
        <v>142074</v>
      </c>
      <c r="M15" s="32">
        <v>150661</v>
      </c>
      <c r="N15" s="32">
        <v>166376</v>
      </c>
      <c r="O15" s="32">
        <v>188172</v>
      </c>
      <c r="P15" s="10">
        <f t="shared" si="1"/>
        <v>8.880090656981572</v>
      </c>
      <c r="Q15" s="10">
        <f t="shared" si="2"/>
        <v>2.604854607363551</v>
      </c>
      <c r="R15" s="10">
        <f t="shared" si="3"/>
        <v>0.603031687262586</v>
      </c>
      <c r="S15" s="10">
        <f t="shared" si="4"/>
        <v>0.7756733201539018</v>
      </c>
    </row>
    <row r="16" spans="1:19" ht="18.75" customHeight="1">
      <c r="A16" s="2">
        <v>11</v>
      </c>
      <c r="B16" s="6" t="s">
        <v>28</v>
      </c>
      <c r="C16" s="10" t="s">
        <v>29</v>
      </c>
      <c r="D16" s="31">
        <v>56300</v>
      </c>
      <c r="E16" s="31">
        <v>42000</v>
      </c>
      <c r="F16" s="31">
        <v>60700</v>
      </c>
      <c r="G16" s="31">
        <v>55000</v>
      </c>
      <c r="H16" s="31">
        <v>31454</v>
      </c>
      <c r="I16" s="31">
        <v>37811</v>
      </c>
      <c r="J16" s="31">
        <v>12653</v>
      </c>
      <c r="K16" s="31">
        <v>26125</v>
      </c>
      <c r="L16" s="32">
        <v>26605713</v>
      </c>
      <c r="M16" s="32">
        <v>29416271</v>
      </c>
      <c r="N16" s="32">
        <v>33228720</v>
      </c>
      <c r="O16" s="32">
        <v>38007909</v>
      </c>
      <c r="P16" s="10">
        <f t="shared" si="1"/>
        <v>66.55939647247942</v>
      </c>
      <c r="Q16" s="10">
        <f t="shared" si="2"/>
        <v>53.98583661402902</v>
      </c>
      <c r="R16" s="10">
        <f t="shared" si="3"/>
        <v>23.113652888224404</v>
      </c>
      <c r="S16" s="10">
        <f t="shared" si="4"/>
        <v>37.8046316623206</v>
      </c>
    </row>
    <row r="17" spans="1:19" ht="18.75" customHeight="1">
      <c r="A17" s="2">
        <v>12</v>
      </c>
      <c r="B17" s="6" t="s">
        <v>30</v>
      </c>
      <c r="C17" s="10" t="s">
        <v>31</v>
      </c>
      <c r="D17" s="31">
        <v>59900</v>
      </c>
      <c r="E17" s="31">
        <v>62400</v>
      </c>
      <c r="F17" s="31">
        <v>68650</v>
      </c>
      <c r="G17" s="31">
        <v>94000</v>
      </c>
      <c r="H17" s="31">
        <v>191</v>
      </c>
      <c r="I17" s="31">
        <v>249</v>
      </c>
      <c r="J17" s="31">
        <v>272</v>
      </c>
      <c r="K17" s="31">
        <v>11202</v>
      </c>
      <c r="L17" s="32">
        <v>13308420</v>
      </c>
      <c r="M17" s="32">
        <v>14155035</v>
      </c>
      <c r="N17" s="32">
        <v>13498114</v>
      </c>
      <c r="O17" s="32">
        <v>32016060</v>
      </c>
      <c r="P17" s="10">
        <f t="shared" si="1"/>
        <v>0.8596738004962272</v>
      </c>
      <c r="Q17" s="10">
        <f t="shared" si="2"/>
        <v>1.0976730188233375</v>
      </c>
      <c r="R17" s="10">
        <f t="shared" si="3"/>
        <v>1.3833636313932451</v>
      </c>
      <c r="S17" s="10">
        <f t="shared" si="4"/>
        <v>32.88936864810973</v>
      </c>
    </row>
    <row r="18" spans="1:19" ht="18.75" customHeight="1">
      <c r="A18" s="2">
        <v>13</v>
      </c>
      <c r="B18" s="6" t="s">
        <v>32</v>
      </c>
      <c r="C18" s="10" t="s">
        <v>33</v>
      </c>
      <c r="D18" s="31">
        <v>5300</v>
      </c>
      <c r="E18" s="31">
        <v>4900</v>
      </c>
      <c r="F18" s="31">
        <v>4000</v>
      </c>
      <c r="G18" s="31">
        <v>2365</v>
      </c>
      <c r="H18" s="31">
        <v>112265</v>
      </c>
      <c r="I18" s="31">
        <v>5276</v>
      </c>
      <c r="J18" s="31">
        <v>9541</v>
      </c>
      <c r="K18" s="31">
        <v>5440</v>
      </c>
      <c r="L18" s="32">
        <v>5708445</v>
      </c>
      <c r="M18" s="32">
        <v>6659870</v>
      </c>
      <c r="N18" s="32">
        <v>6727023</v>
      </c>
      <c r="O18" s="32">
        <v>6697092</v>
      </c>
      <c r="P18" s="10">
        <f t="shared" si="1"/>
        <v>104.2323259661782</v>
      </c>
      <c r="Q18" s="10">
        <f t="shared" si="2"/>
        <v>3.8818175129544574</v>
      </c>
      <c r="R18" s="10">
        <f t="shared" si="3"/>
        <v>5.673237626807579</v>
      </c>
      <c r="S18" s="10">
        <f t="shared" si="4"/>
        <v>1.9210726088278318</v>
      </c>
    </row>
    <row r="19" spans="1:19" ht="18.75" customHeight="1">
      <c r="A19" s="2">
        <v>14</v>
      </c>
      <c r="B19" s="6" t="s">
        <v>34</v>
      </c>
      <c r="C19" s="10" t="s">
        <v>35</v>
      </c>
      <c r="D19" s="31">
        <v>5850</v>
      </c>
      <c r="E19" s="31">
        <v>6600</v>
      </c>
      <c r="F19" s="31">
        <v>6750</v>
      </c>
      <c r="G19" s="31">
        <v>5175</v>
      </c>
      <c r="H19" s="31">
        <v>236709</v>
      </c>
      <c r="I19" s="31">
        <v>161902</v>
      </c>
      <c r="J19" s="31">
        <v>214262</v>
      </c>
      <c r="K19" s="31">
        <v>174809</v>
      </c>
      <c r="L19" s="32">
        <v>34142674</v>
      </c>
      <c r="M19" s="32">
        <v>38373129</v>
      </c>
      <c r="N19" s="32">
        <v>41228376</v>
      </c>
      <c r="O19" s="32">
        <v>43121593</v>
      </c>
      <c r="P19" s="10">
        <f t="shared" si="1"/>
        <v>40.557680104376125</v>
      </c>
      <c r="Q19" s="10">
        <f t="shared" si="2"/>
        <v>27.846392198040455</v>
      </c>
      <c r="R19" s="10">
        <f t="shared" si="3"/>
        <v>35.07944382771711</v>
      </c>
      <c r="S19" s="10">
        <f t="shared" si="4"/>
        <v>20.978737381061038</v>
      </c>
    </row>
    <row r="20" spans="1:19" ht="18.75" customHeight="1">
      <c r="A20" s="2">
        <v>15</v>
      </c>
      <c r="B20" s="6" t="s">
        <v>36</v>
      </c>
      <c r="C20" s="10" t="s">
        <v>37</v>
      </c>
      <c r="D20" s="31">
        <v>41550</v>
      </c>
      <c r="E20" s="31">
        <v>28500</v>
      </c>
      <c r="F20" s="31">
        <v>15375</v>
      </c>
      <c r="G20" s="31">
        <v>5725</v>
      </c>
      <c r="H20" s="31">
        <v>17955</v>
      </c>
      <c r="I20" s="31">
        <v>17645</v>
      </c>
      <c r="J20" s="31">
        <v>55439</v>
      </c>
      <c r="K20" s="31">
        <v>29270</v>
      </c>
      <c r="L20" s="32">
        <v>9693372</v>
      </c>
      <c r="M20" s="32">
        <v>11826501</v>
      </c>
      <c r="N20" s="32">
        <v>11175288</v>
      </c>
      <c r="O20" s="32">
        <v>12232102</v>
      </c>
      <c r="P20" s="10">
        <f t="shared" si="1"/>
        <v>76.96292373799335</v>
      </c>
      <c r="Q20" s="10">
        <f t="shared" si="2"/>
        <v>42.521663846305856</v>
      </c>
      <c r="R20" s="10">
        <f t="shared" si="3"/>
        <v>76.27316853042176</v>
      </c>
      <c r="S20" s="10">
        <f t="shared" si="4"/>
        <v>13.699260356069626</v>
      </c>
    </row>
    <row r="21" spans="1:19" ht="18.75" customHeight="1">
      <c r="A21" s="2">
        <v>16</v>
      </c>
      <c r="B21" s="6" t="s">
        <v>38</v>
      </c>
      <c r="C21" s="10" t="s">
        <v>39</v>
      </c>
      <c r="D21" s="31">
        <v>200</v>
      </c>
      <c r="E21" s="31">
        <v>193</v>
      </c>
      <c r="F21" s="31">
        <v>295</v>
      </c>
      <c r="G21" s="31">
        <v>247</v>
      </c>
      <c r="H21" s="31">
        <v>1020803</v>
      </c>
      <c r="I21" s="31">
        <v>770542</v>
      </c>
      <c r="J21" s="31">
        <v>1025766</v>
      </c>
      <c r="K21" s="31">
        <v>2660018</v>
      </c>
      <c r="L21" s="32">
        <v>3975401</v>
      </c>
      <c r="M21" s="32">
        <v>4186032</v>
      </c>
      <c r="N21" s="32">
        <v>4661836</v>
      </c>
      <c r="O21" s="32">
        <v>4977754</v>
      </c>
      <c r="P21" s="10">
        <f t="shared" si="1"/>
        <v>51.35597641596408</v>
      </c>
      <c r="Q21" s="10">
        <f t="shared" si="2"/>
        <v>35.5263901470414</v>
      </c>
      <c r="R21" s="10">
        <f t="shared" si="3"/>
        <v>64.9102563882556</v>
      </c>
      <c r="S21" s="10">
        <f t="shared" si="4"/>
        <v>131.99214866785303</v>
      </c>
    </row>
    <row r="22" spans="1:19" ht="18.75" customHeight="1">
      <c r="A22" s="2">
        <v>17</v>
      </c>
      <c r="B22" s="6" t="s">
        <v>40</v>
      </c>
      <c r="C22" s="10" t="s">
        <v>41</v>
      </c>
      <c r="D22" s="31">
        <v>1060</v>
      </c>
      <c r="E22" s="31">
        <v>1250</v>
      </c>
      <c r="F22" s="31">
        <v>1830</v>
      </c>
      <c r="G22" s="31">
        <v>1320</v>
      </c>
      <c r="H22" s="31">
        <v>1506913</v>
      </c>
      <c r="I22" s="31">
        <v>1220791</v>
      </c>
      <c r="J22" s="31">
        <v>1036522</v>
      </c>
      <c r="K22" s="31">
        <v>1356241</v>
      </c>
      <c r="L22" s="32">
        <v>7371644</v>
      </c>
      <c r="M22" s="32">
        <v>8499958</v>
      </c>
      <c r="N22" s="32">
        <v>9817476</v>
      </c>
      <c r="O22" s="32">
        <v>10938286</v>
      </c>
      <c r="P22" s="10">
        <f t="shared" si="1"/>
        <v>216.68542051135404</v>
      </c>
      <c r="Q22" s="10">
        <f t="shared" si="2"/>
        <v>179.52897531964274</v>
      </c>
      <c r="R22" s="10">
        <f t="shared" si="3"/>
        <v>193.21007354639826</v>
      </c>
      <c r="S22" s="10">
        <f t="shared" si="4"/>
        <v>163.6671522393911</v>
      </c>
    </row>
    <row r="23" spans="1:19" ht="18.75" customHeight="1">
      <c r="A23" s="2">
        <v>18</v>
      </c>
      <c r="B23" s="6" t="s">
        <v>42</v>
      </c>
      <c r="C23" s="10" t="s">
        <v>43</v>
      </c>
      <c r="D23" s="31">
        <v>2300</v>
      </c>
      <c r="E23" s="31">
        <v>1930</v>
      </c>
      <c r="F23" s="31">
        <v>1890</v>
      </c>
      <c r="G23" s="31">
        <v>1320</v>
      </c>
      <c r="H23" s="31">
        <v>334739</v>
      </c>
      <c r="I23" s="31">
        <v>511934</v>
      </c>
      <c r="J23" s="31">
        <v>355184</v>
      </c>
      <c r="K23" s="31">
        <v>350465</v>
      </c>
      <c r="L23" s="32">
        <v>6279713</v>
      </c>
      <c r="M23" s="32">
        <v>6613987</v>
      </c>
      <c r="N23" s="32">
        <v>7218834</v>
      </c>
      <c r="O23" s="32">
        <v>7337978</v>
      </c>
      <c r="P23" s="10">
        <f t="shared" si="1"/>
        <v>122.60109657877678</v>
      </c>
      <c r="Q23" s="10">
        <f t="shared" si="2"/>
        <v>149.38532839571653</v>
      </c>
      <c r="R23" s="10">
        <f t="shared" si="3"/>
        <v>92.99254699581677</v>
      </c>
      <c r="S23" s="10">
        <f t="shared" si="4"/>
        <v>63.04377036834943</v>
      </c>
    </row>
    <row r="24" spans="1:19" ht="18.75" customHeight="1">
      <c r="A24" s="2">
        <v>19</v>
      </c>
      <c r="B24" s="6" t="s">
        <v>44</v>
      </c>
      <c r="C24" s="10" t="s">
        <v>45</v>
      </c>
      <c r="D24" s="31">
        <v>152000</v>
      </c>
      <c r="E24" s="31">
        <v>189000</v>
      </c>
      <c r="F24" s="31">
        <v>160000</v>
      </c>
      <c r="G24" s="31">
        <v>6775</v>
      </c>
      <c r="H24" s="31">
        <v>2</v>
      </c>
      <c r="I24" s="31">
        <v>6</v>
      </c>
      <c r="J24" s="31">
        <v>20</v>
      </c>
      <c r="K24" s="31">
        <v>297</v>
      </c>
      <c r="L24" s="32">
        <v>416742</v>
      </c>
      <c r="M24" s="32">
        <v>512219</v>
      </c>
      <c r="N24" s="32">
        <v>553691</v>
      </c>
      <c r="O24" s="32">
        <v>473543</v>
      </c>
      <c r="P24" s="10">
        <f t="shared" si="1"/>
        <v>0.7294681121653205</v>
      </c>
      <c r="Q24" s="10">
        <f t="shared" si="2"/>
        <v>2.2138967902401117</v>
      </c>
      <c r="R24" s="10">
        <f t="shared" si="3"/>
        <v>5.779396811579021</v>
      </c>
      <c r="S24" s="10">
        <f t="shared" si="4"/>
        <v>4.249191731268333</v>
      </c>
    </row>
    <row r="25" spans="1:19" ht="18.75" customHeight="1">
      <c r="A25" s="2">
        <v>20</v>
      </c>
      <c r="B25" s="6" t="s">
        <v>46</v>
      </c>
      <c r="C25" s="10" t="s">
        <v>47</v>
      </c>
      <c r="D25" s="31">
        <v>540</v>
      </c>
      <c r="E25" s="31">
        <v>380</v>
      </c>
      <c r="F25" s="31">
        <v>445</v>
      </c>
      <c r="G25" s="31">
        <v>215</v>
      </c>
      <c r="H25" s="31">
        <v>93544</v>
      </c>
      <c r="I25" s="31">
        <v>30038</v>
      </c>
      <c r="J25" s="31">
        <v>8636</v>
      </c>
      <c r="K25" s="31">
        <v>5838</v>
      </c>
      <c r="L25" s="32">
        <v>1553820</v>
      </c>
      <c r="M25" s="32">
        <v>1764755</v>
      </c>
      <c r="N25" s="32">
        <v>2037136</v>
      </c>
      <c r="O25" s="32">
        <v>2213217</v>
      </c>
      <c r="P25" s="10">
        <f t="shared" si="1"/>
        <v>32.50940263350967</v>
      </c>
      <c r="Q25" s="10">
        <f t="shared" si="2"/>
        <v>6.46800264059317</v>
      </c>
      <c r="R25" s="10">
        <f t="shared" si="3"/>
        <v>1.8864818058293604</v>
      </c>
      <c r="S25" s="10">
        <f t="shared" si="4"/>
        <v>0.5671246877283158</v>
      </c>
    </row>
    <row r="26" spans="1:19" ht="18.75" customHeight="1">
      <c r="A26" s="2">
        <v>21</v>
      </c>
      <c r="B26" s="6" t="s">
        <v>48</v>
      </c>
      <c r="C26" s="10" t="s">
        <v>49</v>
      </c>
      <c r="D26" s="31">
        <v>15100</v>
      </c>
      <c r="E26" s="31">
        <v>10200</v>
      </c>
      <c r="F26" s="31">
        <v>12500</v>
      </c>
      <c r="G26" s="31">
        <v>4525</v>
      </c>
      <c r="H26" s="31">
        <v>51945</v>
      </c>
      <c r="I26" s="31">
        <v>52142</v>
      </c>
      <c r="J26" s="31">
        <v>39683</v>
      </c>
      <c r="K26" s="31">
        <v>143545</v>
      </c>
      <c r="L26" s="32">
        <v>8505169</v>
      </c>
      <c r="M26" s="32">
        <v>7551569</v>
      </c>
      <c r="N26" s="32">
        <v>8670842</v>
      </c>
      <c r="O26" s="32">
        <v>9287547</v>
      </c>
      <c r="P26" s="10">
        <f t="shared" si="1"/>
        <v>92.22268246521615</v>
      </c>
      <c r="Q26" s="10">
        <f t="shared" si="2"/>
        <v>70.42886054540453</v>
      </c>
      <c r="R26" s="10">
        <f t="shared" si="3"/>
        <v>57.207535323559114</v>
      </c>
      <c r="S26" s="10">
        <f t="shared" si="4"/>
        <v>69.93677932397006</v>
      </c>
    </row>
    <row r="27" spans="1:19" ht="18.75" customHeight="1">
      <c r="A27" s="2">
        <v>22</v>
      </c>
      <c r="B27" s="6" t="s">
        <v>50</v>
      </c>
      <c r="C27" s="10" t="s">
        <v>51</v>
      </c>
      <c r="D27" s="31">
        <v>225</v>
      </c>
      <c r="E27" s="31">
        <v>270</v>
      </c>
      <c r="F27" s="31">
        <v>515</v>
      </c>
      <c r="G27" s="31">
        <v>496</v>
      </c>
      <c r="H27" s="31">
        <v>839838</v>
      </c>
      <c r="I27" s="31">
        <v>1320513</v>
      </c>
      <c r="J27" s="31">
        <v>1351233</v>
      </c>
      <c r="K27" s="31">
        <v>1190925</v>
      </c>
      <c r="L27" s="32">
        <v>3134536</v>
      </c>
      <c r="M27" s="32">
        <v>4102509</v>
      </c>
      <c r="N27" s="32">
        <v>8283071</v>
      </c>
      <c r="O27" s="32">
        <v>9455056</v>
      </c>
      <c r="P27" s="10">
        <f t="shared" si="1"/>
        <v>60.284377017842516</v>
      </c>
      <c r="Q27" s="10">
        <f t="shared" si="2"/>
        <v>86.90742908790695</v>
      </c>
      <c r="R27" s="10">
        <f t="shared" si="3"/>
        <v>84.01292165671404</v>
      </c>
      <c r="S27" s="10">
        <f t="shared" si="4"/>
        <v>62.47438407556761</v>
      </c>
    </row>
    <row r="28" spans="1:19" ht="18.75" customHeight="1">
      <c r="A28" s="2">
        <v>23</v>
      </c>
      <c r="B28" s="6" t="s">
        <v>52</v>
      </c>
      <c r="C28" s="10" t="s">
        <v>53</v>
      </c>
      <c r="D28" s="31">
        <v>15850</v>
      </c>
      <c r="E28" s="31">
        <v>14150</v>
      </c>
      <c r="F28" s="31">
        <v>16200</v>
      </c>
      <c r="G28" s="31">
        <v>11400</v>
      </c>
      <c r="H28" s="31">
        <v>183180</v>
      </c>
      <c r="I28" s="31">
        <v>183705</v>
      </c>
      <c r="J28" s="31">
        <v>123648</v>
      </c>
      <c r="K28" s="31">
        <v>119304</v>
      </c>
      <c r="L28" s="32">
        <v>18164855</v>
      </c>
      <c r="M28" s="32">
        <v>21803976</v>
      </c>
      <c r="N28" s="32">
        <v>25002452</v>
      </c>
      <c r="O28" s="32">
        <v>27440798</v>
      </c>
      <c r="P28" s="10">
        <f t="shared" si="1"/>
        <v>159.83628826104035</v>
      </c>
      <c r="Q28" s="10">
        <f t="shared" si="2"/>
        <v>119.21796969506846</v>
      </c>
      <c r="R28" s="10">
        <f t="shared" si="3"/>
        <v>80.11604621818691</v>
      </c>
      <c r="S28" s="10">
        <f t="shared" si="4"/>
        <v>49.56363149497329</v>
      </c>
    </row>
    <row r="29" spans="1:19" ht="18.75" customHeight="1">
      <c r="A29" s="2">
        <v>24</v>
      </c>
      <c r="B29" s="6" t="s">
        <v>54</v>
      </c>
      <c r="C29" s="10" t="s">
        <v>55</v>
      </c>
      <c r="D29" s="31">
        <v>900</v>
      </c>
      <c r="E29" s="31">
        <v>500</v>
      </c>
      <c r="F29" s="31">
        <v>1120</v>
      </c>
      <c r="G29" s="31">
        <v>615</v>
      </c>
      <c r="H29" s="31">
        <v>189011</v>
      </c>
      <c r="I29" s="31">
        <v>94392</v>
      </c>
      <c r="J29" s="31">
        <v>151988</v>
      </c>
      <c r="K29" s="31">
        <v>42960</v>
      </c>
      <c r="L29" s="32">
        <v>705837</v>
      </c>
      <c r="M29" s="32">
        <v>818990</v>
      </c>
      <c r="N29" s="32">
        <v>799235</v>
      </c>
      <c r="O29" s="32">
        <v>866315</v>
      </c>
      <c r="P29" s="10">
        <f t="shared" si="1"/>
        <v>241.00450953973794</v>
      </c>
      <c r="Q29" s="10">
        <f t="shared" si="2"/>
        <v>57.62707725369052</v>
      </c>
      <c r="R29" s="10">
        <f t="shared" si="3"/>
        <v>212.9868686931879</v>
      </c>
      <c r="S29" s="10">
        <f t="shared" si="4"/>
        <v>30.49745185065478</v>
      </c>
    </row>
    <row r="30" spans="1:19" ht="18.75" customHeight="1">
      <c r="A30" s="2">
        <v>25</v>
      </c>
      <c r="B30" s="6" t="s">
        <v>56</v>
      </c>
      <c r="C30" s="10" t="s">
        <v>57</v>
      </c>
      <c r="D30" s="31">
        <v>19700</v>
      </c>
      <c r="E30" s="31">
        <v>19000</v>
      </c>
      <c r="F30" s="31">
        <v>17350</v>
      </c>
      <c r="G30" s="31">
        <v>16950</v>
      </c>
      <c r="H30" s="31">
        <v>113609</v>
      </c>
      <c r="I30" s="31">
        <v>48524</v>
      </c>
      <c r="J30" s="31">
        <v>87212</v>
      </c>
      <c r="K30" s="31">
        <v>86646</v>
      </c>
      <c r="L30" s="32">
        <v>32300557</v>
      </c>
      <c r="M30" s="32">
        <v>35648898</v>
      </c>
      <c r="N30" s="32">
        <v>38576734</v>
      </c>
      <c r="O30" s="32">
        <v>39250325</v>
      </c>
      <c r="P30" s="10">
        <f t="shared" si="1"/>
        <v>69.28974320783384</v>
      </c>
      <c r="Q30" s="10">
        <f t="shared" si="2"/>
        <v>25.862117813571686</v>
      </c>
      <c r="R30" s="10">
        <f t="shared" si="3"/>
        <v>39.22385446108528</v>
      </c>
      <c r="S30" s="10">
        <f t="shared" si="4"/>
        <v>37.41751692501909</v>
      </c>
    </row>
    <row r="31" spans="1:19" ht="18.75" customHeight="1">
      <c r="A31" s="2">
        <v>26</v>
      </c>
      <c r="B31" s="6" t="s">
        <v>58</v>
      </c>
      <c r="C31" s="10" t="s">
        <v>59</v>
      </c>
      <c r="D31" s="31">
        <v>20850</v>
      </c>
      <c r="E31" s="31">
        <v>26000</v>
      </c>
      <c r="F31" s="31">
        <v>32300</v>
      </c>
      <c r="G31" s="31">
        <v>37000</v>
      </c>
      <c r="H31" s="31">
        <v>143941</v>
      </c>
      <c r="I31" s="31">
        <v>36810</v>
      </c>
      <c r="J31" s="31">
        <v>33887</v>
      </c>
      <c r="K31" s="31">
        <v>39437</v>
      </c>
      <c r="L31" s="32">
        <v>3968365</v>
      </c>
      <c r="M31" s="32">
        <v>4254670</v>
      </c>
      <c r="N31" s="32">
        <v>4598782</v>
      </c>
      <c r="O31" s="32">
        <v>4827360</v>
      </c>
      <c r="P31" s="10">
        <f t="shared" si="1"/>
        <v>756.2736416635064</v>
      </c>
      <c r="Q31" s="10">
        <f t="shared" si="2"/>
        <v>224.94341511797623</v>
      </c>
      <c r="R31" s="10">
        <f t="shared" si="3"/>
        <v>238.00869447605905</v>
      </c>
      <c r="S31" s="10">
        <f t="shared" si="4"/>
        <v>302.27059925093636</v>
      </c>
    </row>
    <row r="32" spans="1:19" ht="18.75" customHeight="1">
      <c r="A32" s="2">
        <v>27</v>
      </c>
      <c r="B32" s="6" t="s">
        <v>60</v>
      </c>
      <c r="C32" s="10" t="s">
        <v>61</v>
      </c>
      <c r="D32" s="31">
        <v>1480</v>
      </c>
      <c r="E32" s="31">
        <v>1580</v>
      </c>
      <c r="F32" s="31">
        <v>3680</v>
      </c>
      <c r="G32" s="31">
        <v>2640</v>
      </c>
      <c r="H32" s="31">
        <v>414789</v>
      </c>
      <c r="I32" s="31">
        <v>320791</v>
      </c>
      <c r="J32" s="31">
        <v>394563</v>
      </c>
      <c r="K32" s="31">
        <v>235174</v>
      </c>
      <c r="L32" s="32">
        <v>2814006</v>
      </c>
      <c r="M32" s="32">
        <v>3226959</v>
      </c>
      <c r="N32" s="32">
        <v>4978758</v>
      </c>
      <c r="O32" s="32">
        <v>5438101</v>
      </c>
      <c r="P32" s="10">
        <f t="shared" si="1"/>
        <v>218.1543749373669</v>
      </c>
      <c r="Q32" s="10">
        <f t="shared" si="2"/>
        <v>157.06731321965975</v>
      </c>
      <c r="R32" s="10">
        <f t="shared" si="3"/>
        <v>291.63736016090763</v>
      </c>
      <c r="S32" s="10">
        <f t="shared" si="4"/>
        <v>114.1684128338183</v>
      </c>
    </row>
    <row r="33" spans="1:19" ht="18.75" customHeight="1" thickBot="1">
      <c r="A33" s="3">
        <v>28</v>
      </c>
      <c r="B33" s="7" t="s">
        <v>62</v>
      </c>
      <c r="C33" s="11" t="s">
        <v>63</v>
      </c>
      <c r="D33" s="33">
        <v>450</v>
      </c>
      <c r="E33" s="33">
        <v>405</v>
      </c>
      <c r="F33" s="33">
        <v>1470</v>
      </c>
      <c r="G33" s="33">
        <v>1670</v>
      </c>
      <c r="H33" s="33">
        <v>1432023</v>
      </c>
      <c r="I33" s="33">
        <v>812597</v>
      </c>
      <c r="J33" s="33">
        <v>1285521</v>
      </c>
      <c r="K33" s="33">
        <v>407446</v>
      </c>
      <c r="L33" s="34">
        <v>2007075</v>
      </c>
      <c r="M33" s="34">
        <v>2383437</v>
      </c>
      <c r="N33" s="34">
        <v>2848830</v>
      </c>
      <c r="O33" s="34">
        <v>9704207</v>
      </c>
      <c r="P33" s="10">
        <f t="shared" si="1"/>
        <v>321.069392025709</v>
      </c>
      <c r="Q33" s="10">
        <f t="shared" si="2"/>
        <v>138.07865909608688</v>
      </c>
      <c r="R33" s="10">
        <f t="shared" si="3"/>
        <v>663.3305146323228</v>
      </c>
      <c r="S33" s="10">
        <f t="shared" si="4"/>
        <v>70.11750882890276</v>
      </c>
    </row>
    <row r="35" spans="4:16" ht="18.75" customHeight="1">
      <c r="D35" s="12">
        <f>D6</f>
        <v>1590</v>
      </c>
      <c r="H35" s="12">
        <f>H6*1000</f>
        <v>1065599000</v>
      </c>
      <c r="L35" s="12">
        <f>L6*1000000</f>
        <v>28962172000000</v>
      </c>
      <c r="P35" s="43">
        <f>(((D35/(L35/H35))))</f>
        <v>0.058500529932630746</v>
      </c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/>
  <pageMargins left="1.1" right="0.48" top="0.75" bottom="0.75" header="0.3" footer="0.3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8"/>
  <sheetViews>
    <sheetView view="pageBreakPreview" zoomScale="60" workbookViewId="0" topLeftCell="A1">
      <selection activeCell="A35" sqref="A35:XFD38"/>
    </sheetView>
  </sheetViews>
  <sheetFormatPr defaultColWidth="9.140625" defaultRowHeight="18.75" customHeight="1"/>
  <cols>
    <col min="1" max="1" width="7.7109375" style="4" customWidth="1"/>
    <col min="2" max="2" width="9.140625" style="8" customWidth="1"/>
    <col min="3" max="3" width="42.00390625" style="12" customWidth="1"/>
    <col min="4" max="11" width="12.28125" style="12" customWidth="1"/>
  </cols>
  <sheetData>
    <row r="2" spans="1:11" ht="18.75" customHeight="1">
      <c r="A2" s="1" t="s">
        <v>71</v>
      </c>
      <c r="B2" s="5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 thickBot="1">
      <c r="A3" s="1"/>
      <c r="B3" s="5"/>
      <c r="C3" s="9"/>
      <c r="D3" s="9"/>
      <c r="E3" s="9"/>
      <c r="F3" s="9"/>
      <c r="G3" s="9"/>
      <c r="H3" s="9"/>
      <c r="I3" s="9"/>
      <c r="J3" s="9"/>
      <c r="K3" s="9"/>
    </row>
    <row r="4" spans="1:11" ht="18.75" customHeight="1" thickBot="1">
      <c r="A4" s="46" t="s">
        <v>0</v>
      </c>
      <c r="B4" s="48" t="s">
        <v>1</v>
      </c>
      <c r="C4" s="48" t="s">
        <v>2</v>
      </c>
      <c r="D4" s="45" t="s">
        <v>66</v>
      </c>
      <c r="E4" s="45"/>
      <c r="F4" s="45"/>
      <c r="G4" s="45"/>
      <c r="H4" s="45" t="s">
        <v>67</v>
      </c>
      <c r="I4" s="45"/>
      <c r="J4" s="45"/>
      <c r="K4" s="45"/>
    </row>
    <row r="5" spans="1:11" ht="18.75" customHeight="1" thickBot="1">
      <c r="A5" s="47"/>
      <c r="B5" s="49"/>
      <c r="C5" s="49"/>
      <c r="D5" s="19">
        <v>2012</v>
      </c>
      <c r="E5" s="19">
        <v>2013</v>
      </c>
      <c r="F5" s="19">
        <v>2014</v>
      </c>
      <c r="G5" s="19">
        <v>2015</v>
      </c>
      <c r="H5" s="19">
        <v>2012</v>
      </c>
      <c r="I5" s="19">
        <v>2013</v>
      </c>
      <c r="J5" s="19">
        <v>2014</v>
      </c>
      <c r="K5" s="19">
        <v>2015</v>
      </c>
    </row>
    <row r="6" spans="1:11" ht="18.75" customHeight="1">
      <c r="A6" s="2">
        <v>1</v>
      </c>
      <c r="B6" s="6" t="s">
        <v>8</v>
      </c>
      <c r="C6" s="10" t="s">
        <v>9</v>
      </c>
      <c r="D6" s="10">
        <v>43.91</v>
      </c>
      <c r="E6" s="10">
        <v>43.91</v>
      </c>
      <c r="F6" s="10">
        <v>43.91</v>
      </c>
      <c r="G6" s="10">
        <v>43.91</v>
      </c>
      <c r="H6" s="10">
        <v>40</v>
      </c>
      <c r="I6" s="10">
        <v>40</v>
      </c>
      <c r="J6" s="10">
        <v>40</v>
      </c>
      <c r="K6" s="10">
        <f>2/5*100</f>
        <v>40</v>
      </c>
    </row>
    <row r="7" spans="1:11" ht="18.75" customHeight="1">
      <c r="A7" s="2">
        <v>2</v>
      </c>
      <c r="B7" s="6" t="s">
        <v>10</v>
      </c>
      <c r="C7" s="10" t="s">
        <v>11</v>
      </c>
      <c r="D7" s="10">
        <v>59.22</v>
      </c>
      <c r="E7" s="10">
        <v>59.22</v>
      </c>
      <c r="F7" s="10">
        <v>58.83</v>
      </c>
      <c r="G7" s="10">
        <v>59.17</v>
      </c>
      <c r="H7" s="10">
        <v>33.33333333333333</v>
      </c>
      <c r="I7" s="10">
        <v>33.33333333333333</v>
      </c>
      <c r="J7" s="10">
        <v>33.33333333333333</v>
      </c>
      <c r="K7" s="10">
        <f>1/3*100</f>
        <v>33.33333333333333</v>
      </c>
    </row>
    <row r="8" spans="1:11" ht="18.75" customHeight="1">
      <c r="A8" s="2">
        <v>3</v>
      </c>
      <c r="B8" s="6" t="s">
        <v>12</v>
      </c>
      <c r="C8" s="10" t="s">
        <v>13</v>
      </c>
      <c r="D8" s="10">
        <v>76.87</v>
      </c>
      <c r="E8" s="10">
        <v>76.87</v>
      </c>
      <c r="F8" s="10">
        <v>76.87</v>
      </c>
      <c r="G8" s="10">
        <v>76.87</v>
      </c>
      <c r="H8" s="10">
        <v>33.33333333333333</v>
      </c>
      <c r="I8" s="10">
        <v>33.33333333333333</v>
      </c>
      <c r="J8" s="10">
        <v>33.33333333333333</v>
      </c>
      <c r="K8" s="10">
        <f>2/4*100</f>
        <v>50</v>
      </c>
    </row>
    <row r="9" spans="1:11" ht="18.75" customHeight="1">
      <c r="A9" s="2">
        <v>4</v>
      </c>
      <c r="B9" s="6" t="s">
        <v>14</v>
      </c>
      <c r="C9" s="10" t="s">
        <v>15</v>
      </c>
      <c r="D9" s="10">
        <v>50.11</v>
      </c>
      <c r="E9" s="10">
        <v>50.11</v>
      </c>
      <c r="F9" s="10">
        <v>50.11</v>
      </c>
      <c r="G9" s="10">
        <v>50.11</v>
      </c>
      <c r="H9" s="10">
        <v>30</v>
      </c>
      <c r="I9" s="10">
        <v>30</v>
      </c>
      <c r="J9" s="10">
        <v>36.36363636363637</v>
      </c>
      <c r="K9" s="10">
        <f>4/12*100</f>
        <v>33.33333333333333</v>
      </c>
    </row>
    <row r="10" spans="1:11" ht="18.75" customHeight="1">
      <c r="A10" s="2">
        <v>5</v>
      </c>
      <c r="B10" s="6" t="s">
        <v>16</v>
      </c>
      <c r="C10" s="10" t="s">
        <v>17</v>
      </c>
      <c r="D10" s="10">
        <v>95.65</v>
      </c>
      <c r="E10" s="10">
        <v>80</v>
      </c>
      <c r="F10" s="10">
        <v>80</v>
      </c>
      <c r="G10" s="10">
        <v>80</v>
      </c>
      <c r="H10" s="10">
        <v>33.33333333333333</v>
      </c>
      <c r="I10" s="10">
        <v>36.36363636363637</v>
      </c>
      <c r="J10" s="10">
        <v>30</v>
      </c>
      <c r="K10" s="10">
        <f>3/9*100</f>
        <v>33.33333333333333</v>
      </c>
    </row>
    <row r="11" spans="1:11" ht="18.75" customHeight="1">
      <c r="A11" s="2">
        <v>6</v>
      </c>
      <c r="B11" s="6" t="s">
        <v>18</v>
      </c>
      <c r="C11" s="10" t="s">
        <v>19</v>
      </c>
      <c r="D11" s="10">
        <v>63.12</v>
      </c>
      <c r="E11" s="10">
        <v>63.12</v>
      </c>
      <c r="F11" s="10">
        <v>64.57</v>
      </c>
      <c r="G11" s="10">
        <v>40</v>
      </c>
      <c r="H11" s="14">
        <f>3/8*100</f>
        <v>37.5</v>
      </c>
      <c r="I11" s="10">
        <f>3/8*100</f>
        <v>37.5</v>
      </c>
      <c r="J11" s="10">
        <f aca="true" t="shared" si="0" ref="J11:K11">3/8*100</f>
        <v>37.5</v>
      </c>
      <c r="K11" s="10">
        <f t="shared" si="0"/>
        <v>37.5</v>
      </c>
    </row>
    <row r="12" spans="1:11" ht="18.75" customHeight="1">
      <c r="A12" s="2">
        <v>7</v>
      </c>
      <c r="B12" s="6" t="s">
        <v>20</v>
      </c>
      <c r="C12" s="10" t="s">
        <v>21</v>
      </c>
      <c r="D12" s="10">
        <v>85</v>
      </c>
      <c r="E12" s="10">
        <v>84.99</v>
      </c>
      <c r="F12" s="10">
        <v>85</v>
      </c>
      <c r="G12" s="10">
        <v>85.00999999999999</v>
      </c>
      <c r="H12" s="10">
        <f>1/5*100</f>
        <v>20</v>
      </c>
      <c r="I12" s="10">
        <f>1/5*100</f>
        <v>20</v>
      </c>
      <c r="J12" s="10">
        <f>1/5*100</f>
        <v>20</v>
      </c>
      <c r="K12" s="10">
        <f>1/5*100</f>
        <v>20</v>
      </c>
    </row>
    <row r="13" spans="1:11" ht="18.75" customHeight="1">
      <c r="A13" s="2">
        <v>8</v>
      </c>
      <c r="B13" s="6" t="s">
        <v>22</v>
      </c>
      <c r="C13" s="10" t="s">
        <v>23</v>
      </c>
      <c r="D13" s="10">
        <v>55.53</v>
      </c>
      <c r="E13" s="10">
        <v>61.36</v>
      </c>
      <c r="F13" s="10">
        <v>55.53</v>
      </c>
      <c r="G13" s="10">
        <v>55.53</v>
      </c>
      <c r="H13" s="10">
        <v>40</v>
      </c>
      <c r="I13" s="10">
        <v>33.33333333333333</v>
      </c>
      <c r="J13" s="10">
        <v>33.33333333333333</v>
      </c>
      <c r="K13" s="10">
        <f>2/4*100</f>
        <v>50</v>
      </c>
    </row>
    <row r="14" spans="1:11" ht="18.75" customHeight="1">
      <c r="A14" s="2">
        <v>9</v>
      </c>
      <c r="B14" s="6" t="s">
        <v>24</v>
      </c>
      <c r="C14" s="10" t="s">
        <v>25</v>
      </c>
      <c r="D14" s="10">
        <v>75.45</v>
      </c>
      <c r="E14" s="10">
        <v>75.45</v>
      </c>
      <c r="F14" s="10">
        <v>75.45</v>
      </c>
      <c r="G14" s="10">
        <v>76.61</v>
      </c>
      <c r="H14" s="10">
        <v>50</v>
      </c>
      <c r="I14" s="10">
        <v>100</v>
      </c>
      <c r="J14" s="10">
        <v>50</v>
      </c>
      <c r="K14" s="10">
        <f>1/2*100</f>
        <v>50</v>
      </c>
    </row>
    <row r="15" spans="1:11" ht="18.75" customHeight="1">
      <c r="A15" s="2">
        <v>10</v>
      </c>
      <c r="B15" s="6" t="s">
        <v>26</v>
      </c>
      <c r="C15" s="10" t="s">
        <v>27</v>
      </c>
      <c r="D15" s="10">
        <v>74.74</v>
      </c>
      <c r="E15" s="10">
        <v>74.74</v>
      </c>
      <c r="F15" s="10">
        <v>74.74</v>
      </c>
      <c r="G15" s="10">
        <v>74.74</v>
      </c>
      <c r="H15" s="10">
        <f aca="true" t="shared" si="1" ref="H15:K15">1/3*100</f>
        <v>33.33333333333333</v>
      </c>
      <c r="I15" s="10">
        <f t="shared" si="1"/>
        <v>33.33333333333333</v>
      </c>
      <c r="J15" s="10">
        <f t="shared" si="1"/>
        <v>33.33333333333333</v>
      </c>
      <c r="K15" s="10">
        <f t="shared" si="1"/>
        <v>33.33333333333333</v>
      </c>
    </row>
    <row r="16" spans="1:11" ht="18.75" customHeight="1">
      <c r="A16" s="2">
        <v>11</v>
      </c>
      <c r="B16" s="6" t="s">
        <v>28</v>
      </c>
      <c r="C16" s="10" t="s">
        <v>29</v>
      </c>
      <c r="D16" s="10">
        <v>75.55000000000001</v>
      </c>
      <c r="E16" s="10">
        <v>75.55000000000001</v>
      </c>
      <c r="F16" s="10">
        <v>75.55000000000001</v>
      </c>
      <c r="G16" s="10">
        <v>75.55000000000001</v>
      </c>
      <c r="H16" s="10">
        <v>50</v>
      </c>
      <c r="I16" s="10">
        <v>33.33333333333333</v>
      </c>
      <c r="J16" s="10">
        <v>50</v>
      </c>
      <c r="K16" s="10">
        <f>2/4*100</f>
        <v>50</v>
      </c>
    </row>
    <row r="17" spans="1:11" ht="18.75" customHeight="1">
      <c r="A17" s="2">
        <v>12</v>
      </c>
      <c r="B17" s="6" t="s">
        <v>30</v>
      </c>
      <c r="C17" s="10" t="s">
        <v>31</v>
      </c>
      <c r="D17" s="10">
        <v>98.18</v>
      </c>
      <c r="E17" s="10">
        <v>98.18</v>
      </c>
      <c r="F17" s="10">
        <v>98.18</v>
      </c>
      <c r="G17" s="10">
        <v>92</v>
      </c>
      <c r="H17" s="14">
        <f>2/6*100</f>
        <v>33.33333333333333</v>
      </c>
      <c r="I17" s="14">
        <f>2/6*100</f>
        <v>33.33333333333333</v>
      </c>
      <c r="J17" s="14">
        <f>2/6*100</f>
        <v>33.33333333333333</v>
      </c>
      <c r="K17" s="10">
        <f>2/5*100</f>
        <v>40</v>
      </c>
    </row>
    <row r="18" spans="1:11" ht="18.75" customHeight="1">
      <c r="A18" s="2">
        <v>13</v>
      </c>
      <c r="B18" s="6" t="s">
        <v>32</v>
      </c>
      <c r="C18" s="10" t="s">
        <v>33</v>
      </c>
      <c r="D18" s="10">
        <v>70.4</v>
      </c>
      <c r="E18" s="10">
        <v>89.54</v>
      </c>
      <c r="F18" s="10">
        <v>89.54</v>
      </c>
      <c r="G18" s="10">
        <v>89.66</v>
      </c>
      <c r="H18" s="14">
        <f>3/7*100</f>
        <v>42.857142857142854</v>
      </c>
      <c r="I18" s="14">
        <f>3/7*100</f>
        <v>42.857142857142854</v>
      </c>
      <c r="J18" s="14">
        <f>3/7*100</f>
        <v>42.857142857142854</v>
      </c>
      <c r="K18" s="10">
        <f>3/7*100</f>
        <v>42.857142857142854</v>
      </c>
    </row>
    <row r="19" spans="1:11" ht="18.75" customHeight="1">
      <c r="A19" s="2">
        <v>14</v>
      </c>
      <c r="B19" s="6" t="s">
        <v>34</v>
      </c>
      <c r="C19" s="10" t="s">
        <v>35</v>
      </c>
      <c r="D19" s="10">
        <v>50.07</v>
      </c>
      <c r="E19" s="10">
        <v>50.07</v>
      </c>
      <c r="F19" s="10">
        <v>50.07</v>
      </c>
      <c r="G19" s="10">
        <v>50.07</v>
      </c>
      <c r="H19" s="10">
        <v>33.33333333333333</v>
      </c>
      <c r="I19" s="10">
        <v>37.5</v>
      </c>
      <c r="J19" s="10">
        <v>37.5</v>
      </c>
      <c r="K19" s="10">
        <f>3/8*100</f>
        <v>37.5</v>
      </c>
    </row>
    <row r="20" spans="1:11" ht="18.75" customHeight="1">
      <c r="A20" s="2">
        <v>15</v>
      </c>
      <c r="B20" s="6" t="s">
        <v>36</v>
      </c>
      <c r="C20" s="10" t="s">
        <v>37</v>
      </c>
      <c r="D20" s="10">
        <v>65</v>
      </c>
      <c r="E20" s="10">
        <v>65</v>
      </c>
      <c r="F20" s="10">
        <v>65.14</v>
      </c>
      <c r="G20" s="10">
        <v>65.14</v>
      </c>
      <c r="H20" s="10">
        <v>33.33333333333333</v>
      </c>
      <c r="I20" s="10">
        <v>33.33333333333333</v>
      </c>
      <c r="J20" s="10">
        <v>33.33333333333333</v>
      </c>
      <c r="K20" s="10">
        <f>2/6*100</f>
        <v>33.33333333333333</v>
      </c>
    </row>
    <row r="21" spans="1:11" ht="18.75" customHeight="1">
      <c r="A21" s="2">
        <v>16</v>
      </c>
      <c r="B21" s="6" t="s">
        <v>38</v>
      </c>
      <c r="C21" s="10" t="s">
        <v>39</v>
      </c>
      <c r="D21" s="10">
        <v>26.159999999999997</v>
      </c>
      <c r="E21" s="10">
        <v>19.96</v>
      </c>
      <c r="F21" s="10">
        <v>19.97</v>
      </c>
      <c r="G21" s="10">
        <v>19.97</v>
      </c>
      <c r="H21" s="10">
        <f>1/3*100</f>
        <v>33.33333333333333</v>
      </c>
      <c r="I21" s="10">
        <f>2/4*100</f>
        <v>50</v>
      </c>
      <c r="J21" s="10">
        <f>2/4*100</f>
        <v>50</v>
      </c>
      <c r="K21" s="10">
        <f>2/4*100</f>
        <v>50</v>
      </c>
    </row>
    <row r="22" spans="1:11" ht="18.75" customHeight="1">
      <c r="A22" s="2">
        <v>17</v>
      </c>
      <c r="B22" s="6" t="s">
        <v>40</v>
      </c>
      <c r="C22" s="10" t="s">
        <v>41</v>
      </c>
      <c r="D22" s="10">
        <v>64.32</v>
      </c>
      <c r="E22" s="10">
        <v>56.71</v>
      </c>
      <c r="F22" s="10">
        <v>56.71</v>
      </c>
      <c r="G22" s="10">
        <v>56.63</v>
      </c>
      <c r="H22" s="10">
        <v>33.33333333333333</v>
      </c>
      <c r="I22" s="10">
        <v>33.33333333333333</v>
      </c>
      <c r="J22" s="10">
        <v>33.33333333333333</v>
      </c>
      <c r="K22" s="10">
        <f>3/7*100</f>
        <v>42.857142857142854</v>
      </c>
    </row>
    <row r="23" spans="1:11" ht="18.75" customHeight="1">
      <c r="A23" s="2">
        <v>18</v>
      </c>
      <c r="B23" s="6" t="s">
        <v>42</v>
      </c>
      <c r="C23" s="10" t="s">
        <v>43</v>
      </c>
      <c r="D23" s="10">
        <v>59.48</v>
      </c>
      <c r="E23" s="10">
        <v>59.51</v>
      </c>
      <c r="F23" s="10">
        <v>59.51</v>
      </c>
      <c r="G23" s="10">
        <v>59.48</v>
      </c>
      <c r="H23" s="10">
        <v>44.44444444444444</v>
      </c>
      <c r="I23" s="10">
        <v>33.33333333333333</v>
      </c>
      <c r="J23" s="10">
        <v>33.33333333333333</v>
      </c>
      <c r="K23" s="10">
        <f>2/6*100</f>
        <v>33.33333333333333</v>
      </c>
    </row>
    <row r="24" spans="1:11" ht="18.75" customHeight="1">
      <c r="A24" s="2">
        <v>19</v>
      </c>
      <c r="B24" s="6" t="s">
        <v>44</v>
      </c>
      <c r="C24" s="10" t="s">
        <v>45</v>
      </c>
      <c r="D24" s="10">
        <v>86.64</v>
      </c>
      <c r="E24" s="10">
        <v>85.66</v>
      </c>
      <c r="F24" s="10">
        <v>86.65</v>
      </c>
      <c r="G24" s="10">
        <v>86.64999999999999</v>
      </c>
      <c r="H24" s="10">
        <v>33.33333333333333</v>
      </c>
      <c r="I24" s="10">
        <v>33.33333333333333</v>
      </c>
      <c r="J24" s="10">
        <v>33.33333333333333</v>
      </c>
      <c r="K24" s="10">
        <f>1/3*100</f>
        <v>33.33333333333333</v>
      </c>
    </row>
    <row r="25" spans="1:11" ht="18.75" customHeight="1">
      <c r="A25" s="2">
        <v>20</v>
      </c>
      <c r="B25" s="6" t="s">
        <v>46</v>
      </c>
      <c r="C25" s="10" t="s">
        <v>47</v>
      </c>
      <c r="D25" s="10">
        <v>88.81</v>
      </c>
      <c r="E25" s="10">
        <v>88.85000000000001</v>
      </c>
      <c r="F25" s="10">
        <v>88.89</v>
      </c>
      <c r="G25" s="10">
        <v>88.81</v>
      </c>
      <c r="H25" s="14">
        <f>2/6*100</f>
        <v>33.33333333333333</v>
      </c>
      <c r="I25" s="14">
        <f>2/6*100</f>
        <v>33.33333333333333</v>
      </c>
      <c r="J25" s="14">
        <f>2/6*100</f>
        <v>33.33333333333333</v>
      </c>
      <c r="K25" s="10">
        <f>2/6*100</f>
        <v>33.33333333333333</v>
      </c>
    </row>
    <row r="26" spans="1:11" ht="18.75" customHeight="1">
      <c r="A26" s="2">
        <v>21</v>
      </c>
      <c r="B26" s="6" t="s">
        <v>48</v>
      </c>
      <c r="C26" s="10" t="s">
        <v>49</v>
      </c>
      <c r="D26" s="10">
        <v>65.69</v>
      </c>
      <c r="E26" s="10">
        <v>70.66</v>
      </c>
      <c r="F26" s="10">
        <v>70.66</v>
      </c>
      <c r="G26" s="10">
        <v>73.53</v>
      </c>
      <c r="H26" s="10">
        <v>33.33333333333333</v>
      </c>
      <c r="I26" s="10">
        <v>33.33333333333333</v>
      </c>
      <c r="J26" s="10">
        <v>33.33333333333333</v>
      </c>
      <c r="K26" s="10">
        <f>2/6*100</f>
        <v>33.33333333333333</v>
      </c>
    </row>
    <row r="27" spans="1:11" ht="18.75" customHeight="1">
      <c r="A27" s="2">
        <v>22</v>
      </c>
      <c r="B27" s="6" t="s">
        <v>50</v>
      </c>
      <c r="C27" s="10" t="s">
        <v>51</v>
      </c>
      <c r="D27" s="10">
        <v>57.24</v>
      </c>
      <c r="E27" s="10">
        <v>52.19</v>
      </c>
      <c r="F27" s="10">
        <v>52.13999999999999</v>
      </c>
      <c r="G27" s="10">
        <v>48.06</v>
      </c>
      <c r="H27" s="10">
        <v>66.66666666666666</v>
      </c>
      <c r="I27" s="10">
        <v>66.66666666666666</v>
      </c>
      <c r="J27" s="10">
        <v>66.66666666666666</v>
      </c>
      <c r="K27" s="10">
        <f>2/3*100</f>
        <v>66.66666666666666</v>
      </c>
    </row>
    <row r="28" spans="1:11" ht="18.75" customHeight="1">
      <c r="A28" s="2">
        <v>23</v>
      </c>
      <c r="B28" s="6" t="s">
        <v>52</v>
      </c>
      <c r="C28" s="10" t="s">
        <v>53</v>
      </c>
      <c r="D28" s="10">
        <v>51.01</v>
      </c>
      <c r="E28" s="10">
        <v>51.01</v>
      </c>
      <c r="F28" s="10">
        <v>51.01</v>
      </c>
      <c r="G28" s="10">
        <v>51.01</v>
      </c>
      <c r="H28" s="10">
        <v>50</v>
      </c>
      <c r="I28" s="10">
        <v>33.33333333333333</v>
      </c>
      <c r="J28" s="10">
        <v>28.57142857142857</v>
      </c>
      <c r="K28" s="10">
        <f>2/5*100</f>
        <v>40</v>
      </c>
    </row>
    <row r="29" spans="1:11" ht="18.75" customHeight="1">
      <c r="A29" s="2">
        <v>24</v>
      </c>
      <c r="B29" s="6" t="s">
        <v>54</v>
      </c>
      <c r="C29" s="10" t="s">
        <v>55</v>
      </c>
      <c r="D29" s="10">
        <v>56.5</v>
      </c>
      <c r="E29" s="10">
        <v>56.5</v>
      </c>
      <c r="F29" s="10">
        <v>59.5</v>
      </c>
      <c r="G29" s="10">
        <v>56.5</v>
      </c>
      <c r="H29" s="14">
        <f>2/6*100</f>
        <v>33.33333333333333</v>
      </c>
      <c r="I29" s="14">
        <f>2/6*100</f>
        <v>33.33333333333333</v>
      </c>
      <c r="J29" s="14">
        <f>2/6*100</f>
        <v>33.33333333333333</v>
      </c>
      <c r="K29" s="10">
        <f>2/6*100</f>
        <v>33.33333333333333</v>
      </c>
    </row>
    <row r="30" spans="1:11" ht="18.75" customHeight="1">
      <c r="A30" s="2">
        <v>25</v>
      </c>
      <c r="B30" s="6" t="s">
        <v>56</v>
      </c>
      <c r="C30" s="10" t="s">
        <v>57</v>
      </c>
      <c r="D30" s="10">
        <v>59.5</v>
      </c>
      <c r="E30" s="10">
        <v>59.5</v>
      </c>
      <c r="F30" s="10">
        <v>59.5</v>
      </c>
      <c r="G30" s="10">
        <v>59.5</v>
      </c>
      <c r="H30" s="10">
        <v>50</v>
      </c>
      <c r="I30" s="10">
        <v>42.857142857142854</v>
      </c>
      <c r="J30" s="10">
        <v>42.857142857142854</v>
      </c>
      <c r="K30" s="10">
        <f>2/6*100</f>
        <v>33.33333333333333</v>
      </c>
    </row>
    <row r="31" spans="1:11" ht="18.75" customHeight="1">
      <c r="A31" s="2">
        <v>26</v>
      </c>
      <c r="B31" s="6" t="s">
        <v>58</v>
      </c>
      <c r="C31" s="10" t="s">
        <v>59</v>
      </c>
      <c r="D31" s="10">
        <v>85</v>
      </c>
      <c r="E31" s="10">
        <v>85</v>
      </c>
      <c r="F31" s="10">
        <v>85</v>
      </c>
      <c r="G31" s="10">
        <v>84.99</v>
      </c>
      <c r="H31" s="10">
        <f>4/5*100</f>
        <v>80</v>
      </c>
      <c r="I31" s="10">
        <f>4/5*100</f>
        <v>80</v>
      </c>
      <c r="J31" s="10">
        <f>4/5*100</f>
        <v>80</v>
      </c>
      <c r="K31" s="10">
        <f>4/5*100</f>
        <v>80</v>
      </c>
    </row>
    <row r="32" spans="1:11" ht="18.75" customHeight="1">
      <c r="A32" s="2">
        <v>27</v>
      </c>
      <c r="B32" s="6" t="s">
        <v>60</v>
      </c>
      <c r="C32" s="10" t="s">
        <v>61</v>
      </c>
      <c r="D32" s="10">
        <v>65.49</v>
      </c>
      <c r="E32" s="10">
        <v>65.15</v>
      </c>
      <c r="F32" s="10">
        <v>65.05</v>
      </c>
      <c r="G32" s="10">
        <v>65.05</v>
      </c>
      <c r="H32" s="14">
        <f aca="true" t="shared" si="2" ref="H32:J33">2/6*100</f>
        <v>33.33333333333333</v>
      </c>
      <c r="I32" s="14">
        <f t="shared" si="2"/>
        <v>33.33333333333333</v>
      </c>
      <c r="J32" s="14">
        <f t="shared" si="2"/>
        <v>33.33333333333333</v>
      </c>
      <c r="K32" s="10">
        <f>2/7*100</f>
        <v>28.57142857142857</v>
      </c>
    </row>
    <row r="33" spans="1:11" ht="18.75" customHeight="1" thickBot="1">
      <c r="A33" s="3">
        <v>28</v>
      </c>
      <c r="B33" s="7" t="s">
        <v>62</v>
      </c>
      <c r="C33" s="11" t="s">
        <v>63</v>
      </c>
      <c r="D33" s="11">
        <v>68</v>
      </c>
      <c r="E33" s="11">
        <v>77.34</v>
      </c>
      <c r="F33" s="11">
        <v>79.92</v>
      </c>
      <c r="G33" s="11">
        <v>66.04</v>
      </c>
      <c r="H33" s="15">
        <f t="shared" si="2"/>
        <v>33.33333333333333</v>
      </c>
      <c r="I33" s="15">
        <f t="shared" si="2"/>
        <v>33.33333333333333</v>
      </c>
      <c r="J33" s="15">
        <f t="shared" si="2"/>
        <v>33.33333333333333</v>
      </c>
      <c r="K33" s="11">
        <f>2/6*100</f>
        <v>33.33333333333333</v>
      </c>
    </row>
    <row r="38" ht="18.75" customHeight="1">
      <c r="H38" s="20"/>
    </row>
  </sheetData>
  <mergeCells count="5">
    <mergeCell ref="D4:G4"/>
    <mergeCell ref="H4:K4"/>
    <mergeCell ref="A4:A5"/>
    <mergeCell ref="B4:B5"/>
    <mergeCell ref="C4:C5"/>
  </mergeCells>
  <printOptions/>
  <pageMargins left="1.1" right="0.7" top="0.75" bottom="0.75" header="0.3" footer="0.3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view="pageBreakPreview" zoomScale="60" workbookViewId="0" topLeftCell="D1">
      <selection activeCell="Q11" sqref="Q11"/>
    </sheetView>
  </sheetViews>
  <sheetFormatPr defaultColWidth="9.140625" defaultRowHeight="18.75" customHeight="1"/>
  <cols>
    <col min="1" max="1" width="7.7109375" style="4" customWidth="1"/>
    <col min="2" max="2" width="9.140625" style="8" customWidth="1"/>
    <col min="3" max="3" width="42.00390625" style="12" customWidth="1"/>
    <col min="4" max="15" width="13.8515625" style="12" customWidth="1"/>
    <col min="16" max="19" width="11.57421875" style="8" bestFit="1" customWidth="1"/>
    <col min="22" max="22" width="11.57421875" style="0" bestFit="1" customWidth="1"/>
  </cols>
  <sheetData>
    <row r="1" spans="12:17" ht="18.75" customHeight="1">
      <c r="L1" s="18" t="s">
        <v>83</v>
      </c>
      <c r="M1" s="9"/>
      <c r="N1" s="9"/>
      <c r="O1" s="18"/>
      <c r="P1" s="16" t="s">
        <v>81</v>
      </c>
      <c r="Q1" s="5"/>
    </row>
    <row r="2" spans="1:19" ht="18.75" customHeight="1">
      <c r="A2" s="1" t="s">
        <v>74</v>
      </c>
      <c r="B2" s="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"/>
      <c r="Q2" s="5"/>
      <c r="R2" s="5"/>
      <c r="S2" s="5"/>
    </row>
    <row r="3" spans="1:19" ht="18.75" customHeight="1" thickBot="1">
      <c r="A3" s="1"/>
      <c r="B3" s="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"/>
      <c r="Q3" s="5"/>
      <c r="R3" s="5"/>
      <c r="S3" s="5"/>
    </row>
    <row r="4" spans="1:19" ht="18.75" customHeight="1" thickBot="1">
      <c r="A4" s="46" t="s">
        <v>0</v>
      </c>
      <c r="B4" s="48" t="s">
        <v>1</v>
      </c>
      <c r="C4" s="48" t="s">
        <v>2</v>
      </c>
      <c r="D4" s="45" t="s">
        <v>82</v>
      </c>
      <c r="E4" s="45"/>
      <c r="F4" s="45"/>
      <c r="G4" s="45"/>
      <c r="H4" s="45" t="s">
        <v>5</v>
      </c>
      <c r="I4" s="45"/>
      <c r="J4" s="45"/>
      <c r="K4" s="45"/>
      <c r="L4" s="45" t="s">
        <v>64</v>
      </c>
      <c r="M4" s="45"/>
      <c r="N4" s="45"/>
      <c r="O4" s="45"/>
      <c r="P4" s="45" t="s">
        <v>68</v>
      </c>
      <c r="Q4" s="45"/>
      <c r="R4" s="45"/>
      <c r="S4" s="45"/>
    </row>
    <row r="5" spans="1:19" ht="18.75" customHeight="1" thickBot="1">
      <c r="A5" s="47"/>
      <c r="B5" s="49"/>
      <c r="C5" s="49"/>
      <c r="D5" s="19">
        <v>2012</v>
      </c>
      <c r="E5" s="19">
        <v>2013</v>
      </c>
      <c r="F5" s="19">
        <v>2014</v>
      </c>
      <c r="G5" s="19">
        <v>2015</v>
      </c>
      <c r="H5" s="13">
        <v>2012</v>
      </c>
      <c r="I5" s="13">
        <v>2013</v>
      </c>
      <c r="J5" s="13">
        <v>2014</v>
      </c>
      <c r="K5" s="13">
        <v>2015</v>
      </c>
      <c r="L5" s="19">
        <v>2012</v>
      </c>
      <c r="M5" s="19">
        <v>2013</v>
      </c>
      <c r="N5" s="19">
        <v>2014</v>
      </c>
      <c r="O5" s="19">
        <v>2015</v>
      </c>
      <c r="P5" s="19">
        <v>2012</v>
      </c>
      <c r="Q5" s="19">
        <v>2013</v>
      </c>
      <c r="R5" s="19">
        <v>2014</v>
      </c>
      <c r="S5" s="19">
        <v>2015</v>
      </c>
    </row>
    <row r="6" spans="1:29" ht="18.75" customHeight="1">
      <c r="A6" s="2">
        <v>1</v>
      </c>
      <c r="B6" s="6" t="s">
        <v>8</v>
      </c>
      <c r="C6" s="10" t="s">
        <v>9</v>
      </c>
      <c r="D6" s="32">
        <v>64714116</v>
      </c>
      <c r="E6" s="32">
        <v>82623566</v>
      </c>
      <c r="F6" s="32">
        <v>79762813</v>
      </c>
      <c r="G6" s="32">
        <v>82193328</v>
      </c>
      <c r="H6" s="31">
        <v>35751944</v>
      </c>
      <c r="I6" s="31">
        <v>43420879</v>
      </c>
      <c r="J6" s="31">
        <v>39228019</v>
      </c>
      <c r="K6" s="31">
        <v>35941453</v>
      </c>
      <c r="L6" s="32">
        <f>D6-H6</f>
        <v>28962172</v>
      </c>
      <c r="M6" s="32">
        <f aca="true" t="shared" si="0" ref="M6:O6">E6-I6</f>
        <v>39202687</v>
      </c>
      <c r="N6" s="32">
        <f t="shared" si="0"/>
        <v>40534794</v>
      </c>
      <c r="O6" s="32">
        <f t="shared" si="0"/>
        <v>46251875</v>
      </c>
      <c r="P6" s="21">
        <v>1.23</v>
      </c>
      <c r="Q6" s="21">
        <v>1.11</v>
      </c>
      <c r="R6" s="21">
        <v>0.97</v>
      </c>
      <c r="S6" s="21">
        <v>0.78</v>
      </c>
      <c r="V6" s="36"/>
      <c r="W6" s="36"/>
      <c r="X6" s="36"/>
      <c r="Y6" s="36"/>
      <c r="Z6" s="36"/>
      <c r="AA6" s="36"/>
      <c r="AB6" s="36"/>
      <c r="AC6" s="36"/>
    </row>
    <row r="7" spans="1:29" ht="18.75" customHeight="1">
      <c r="A7" s="2">
        <v>2</v>
      </c>
      <c r="B7" s="6" t="s">
        <v>10</v>
      </c>
      <c r="C7" s="10" t="s">
        <v>11</v>
      </c>
      <c r="D7" s="32">
        <v>11787525</v>
      </c>
      <c r="E7" s="32">
        <v>14633141</v>
      </c>
      <c r="F7" s="32">
        <v>14791917</v>
      </c>
      <c r="G7" s="32">
        <v>15203130</v>
      </c>
      <c r="H7" s="31">
        <v>7577785</v>
      </c>
      <c r="I7" s="31">
        <v>9269980</v>
      </c>
      <c r="J7" s="31">
        <v>8830734</v>
      </c>
      <c r="K7" s="31">
        <v>7916955</v>
      </c>
      <c r="L7" s="32">
        <f aca="true" t="shared" si="1" ref="L7:L33">D7-H7</f>
        <v>4209740</v>
      </c>
      <c r="M7" s="32">
        <f aca="true" t="shared" si="2" ref="M7:M33">E7-I7</f>
        <v>5363161</v>
      </c>
      <c r="N7" s="32">
        <f aca="true" t="shared" si="3" ref="N7:N33">F7-J7</f>
        <v>5961183</v>
      </c>
      <c r="O7" s="32">
        <f aca="true" t="shared" si="4" ref="O7:O33">G7-K7</f>
        <v>7286175</v>
      </c>
      <c r="P7" s="21">
        <v>1.8</v>
      </c>
      <c r="Q7" s="21">
        <v>1.73</v>
      </c>
      <c r="R7" s="21">
        <v>1.48</v>
      </c>
      <c r="S7" s="21">
        <v>1.09</v>
      </c>
      <c r="V7" s="36"/>
      <c r="W7" s="36"/>
      <c r="X7" s="36"/>
      <c r="Y7" s="36"/>
      <c r="Z7" s="36"/>
      <c r="AA7" s="36"/>
      <c r="AB7" s="36"/>
      <c r="AC7" s="36"/>
    </row>
    <row r="8" spans="1:29" ht="18.75" customHeight="1">
      <c r="A8" s="2">
        <v>3</v>
      </c>
      <c r="B8" s="6" t="s">
        <v>12</v>
      </c>
      <c r="C8" s="10" t="s">
        <v>13</v>
      </c>
      <c r="D8" s="32">
        <v>1239927</v>
      </c>
      <c r="E8" s="32">
        <v>1451020</v>
      </c>
      <c r="F8" s="32">
        <v>1633339</v>
      </c>
      <c r="G8" s="32">
        <v>1810083</v>
      </c>
      <c r="H8" s="31">
        <v>606917</v>
      </c>
      <c r="I8" s="31">
        <v>714560</v>
      </c>
      <c r="J8" s="31">
        <v>731033</v>
      </c>
      <c r="K8" s="31">
        <v>750140</v>
      </c>
      <c r="L8" s="32">
        <f t="shared" si="1"/>
        <v>633010</v>
      </c>
      <c r="M8" s="32">
        <f t="shared" si="2"/>
        <v>736460</v>
      </c>
      <c r="N8" s="32">
        <f t="shared" si="3"/>
        <v>902306</v>
      </c>
      <c r="O8" s="32">
        <f t="shared" si="4"/>
        <v>1059943</v>
      </c>
      <c r="P8" s="21">
        <v>0.96</v>
      </c>
      <c r="Q8" s="21">
        <v>0.97</v>
      </c>
      <c r="R8" s="21">
        <v>0.81</v>
      </c>
      <c r="S8" s="21">
        <v>0.71</v>
      </c>
      <c r="V8" s="36"/>
      <c r="W8" s="36"/>
      <c r="X8" s="36"/>
      <c r="Y8" s="36"/>
      <c r="Z8" s="36"/>
      <c r="AA8" s="36"/>
      <c r="AB8" s="36"/>
      <c r="AC8" s="36"/>
    </row>
    <row r="9" spans="1:29" ht="18.75" customHeight="1">
      <c r="A9" s="2">
        <v>4</v>
      </c>
      <c r="B9" s="6" t="s">
        <v>14</v>
      </c>
      <c r="C9" s="10" t="s">
        <v>15</v>
      </c>
      <c r="D9" s="32">
        <v>182274000</v>
      </c>
      <c r="E9" s="32">
        <v>213994000</v>
      </c>
      <c r="F9" s="32">
        <v>236029000</v>
      </c>
      <c r="G9" s="32">
        <v>245435000</v>
      </c>
      <c r="H9" s="31">
        <v>92460000</v>
      </c>
      <c r="I9" s="31">
        <v>107806000</v>
      </c>
      <c r="J9" s="31">
        <v>115705000</v>
      </c>
      <c r="K9" s="31">
        <v>118902000</v>
      </c>
      <c r="L9" s="32">
        <f t="shared" si="1"/>
        <v>89814000</v>
      </c>
      <c r="M9" s="32">
        <f t="shared" si="2"/>
        <v>106188000</v>
      </c>
      <c r="N9" s="32">
        <f t="shared" si="3"/>
        <v>120324000</v>
      </c>
      <c r="O9" s="32">
        <f t="shared" si="4"/>
        <v>126533000</v>
      </c>
      <c r="P9" s="21">
        <v>1.03</v>
      </c>
      <c r="Q9" s="21">
        <v>1.02</v>
      </c>
      <c r="R9" s="21">
        <v>0.96</v>
      </c>
      <c r="S9" s="21">
        <v>0.94</v>
      </c>
      <c r="V9" s="36"/>
      <c r="W9" s="36"/>
      <c r="X9" s="36"/>
      <c r="Y9" s="36"/>
      <c r="Z9" s="36"/>
      <c r="AA9" s="36"/>
      <c r="AB9" s="36"/>
      <c r="AC9" s="36"/>
    </row>
    <row r="10" spans="1:29" ht="18.75" customHeight="1">
      <c r="A10" s="2">
        <v>5</v>
      </c>
      <c r="B10" s="6" t="s">
        <v>16</v>
      </c>
      <c r="C10" s="10" t="s">
        <v>17</v>
      </c>
      <c r="D10" s="32">
        <v>8881642</v>
      </c>
      <c r="E10" s="32">
        <v>12617678</v>
      </c>
      <c r="F10" s="32">
        <v>14380926</v>
      </c>
      <c r="G10" s="32">
        <v>14339110</v>
      </c>
      <c r="H10" s="31">
        <v>3396543</v>
      </c>
      <c r="I10" s="31">
        <v>3058924</v>
      </c>
      <c r="J10" s="31">
        <v>4244369</v>
      </c>
      <c r="K10" s="31">
        <v>4195684</v>
      </c>
      <c r="L10" s="32">
        <f t="shared" si="1"/>
        <v>5485099</v>
      </c>
      <c r="M10" s="32">
        <f t="shared" si="2"/>
        <v>9558754</v>
      </c>
      <c r="N10" s="32">
        <f t="shared" si="3"/>
        <v>10136557</v>
      </c>
      <c r="O10" s="32">
        <f t="shared" si="4"/>
        <v>10143426</v>
      </c>
      <c r="P10" s="21">
        <v>0.62</v>
      </c>
      <c r="Q10" s="21">
        <v>0.32</v>
      </c>
      <c r="R10" s="21">
        <v>0.42</v>
      </c>
      <c r="S10" s="21">
        <v>0.41</v>
      </c>
      <c r="V10" s="36"/>
      <c r="W10" s="36"/>
      <c r="X10" s="36"/>
      <c r="Y10" s="36"/>
      <c r="Z10" s="36"/>
      <c r="AA10" s="36"/>
      <c r="AB10" s="36"/>
      <c r="AC10" s="36"/>
    </row>
    <row r="11" spans="1:29" ht="18.75" customHeight="1">
      <c r="A11" s="2">
        <v>6</v>
      </c>
      <c r="B11" s="6" t="s">
        <v>18</v>
      </c>
      <c r="C11" s="10" t="s">
        <v>19</v>
      </c>
      <c r="D11" s="32">
        <v>16756718</v>
      </c>
      <c r="E11" s="32">
        <v>22572159</v>
      </c>
      <c r="F11" s="32">
        <v>28134725</v>
      </c>
      <c r="G11" s="32">
        <v>36022148</v>
      </c>
      <c r="H11" s="31">
        <v>6225014</v>
      </c>
      <c r="I11" s="31">
        <v>9156861</v>
      </c>
      <c r="J11" s="31">
        <v>9661295</v>
      </c>
      <c r="K11" s="31">
        <v>13925458</v>
      </c>
      <c r="L11" s="32">
        <f t="shared" si="1"/>
        <v>10531704</v>
      </c>
      <c r="M11" s="32">
        <f t="shared" si="2"/>
        <v>13415298</v>
      </c>
      <c r="N11" s="32">
        <f t="shared" si="3"/>
        <v>18473430</v>
      </c>
      <c r="O11" s="32">
        <f t="shared" si="4"/>
        <v>22096690</v>
      </c>
      <c r="P11" s="21">
        <v>0.59</v>
      </c>
      <c r="Q11" s="21">
        <v>0.68</v>
      </c>
      <c r="R11" s="21">
        <v>0.52</v>
      </c>
      <c r="S11" s="21">
        <v>0.63</v>
      </c>
      <c r="V11" s="36"/>
      <c r="W11" s="36"/>
      <c r="X11" s="36"/>
      <c r="Y11" s="36"/>
      <c r="Z11" s="36"/>
      <c r="AA11" s="36"/>
      <c r="AB11" s="36"/>
      <c r="AC11" s="36"/>
    </row>
    <row r="12" spans="1:29" ht="18.75" customHeight="1">
      <c r="A12" s="2">
        <v>7</v>
      </c>
      <c r="B12" s="6" t="s">
        <v>20</v>
      </c>
      <c r="C12" s="10" t="s">
        <v>21</v>
      </c>
      <c r="D12" s="32">
        <v>795015</v>
      </c>
      <c r="E12" s="32">
        <v>916594</v>
      </c>
      <c r="F12" s="32">
        <v>1085460</v>
      </c>
      <c r="G12" s="32">
        <v>1279507</v>
      </c>
      <c r="H12" s="31">
        <v>443658</v>
      </c>
      <c r="I12" s="31">
        <v>507848</v>
      </c>
      <c r="J12" s="31">
        <v>596942</v>
      </c>
      <c r="K12" s="31">
        <v>721090</v>
      </c>
      <c r="L12" s="32">
        <f t="shared" si="1"/>
        <v>351357</v>
      </c>
      <c r="M12" s="32">
        <f t="shared" si="2"/>
        <v>408746</v>
      </c>
      <c r="N12" s="32">
        <f t="shared" si="3"/>
        <v>488518</v>
      </c>
      <c r="O12" s="32">
        <f t="shared" si="4"/>
        <v>558417</v>
      </c>
      <c r="P12" s="21">
        <v>1.26</v>
      </c>
      <c r="Q12" s="21">
        <v>1.24</v>
      </c>
      <c r="R12" s="21">
        <v>1.22</v>
      </c>
      <c r="S12" s="21">
        <v>1.29</v>
      </c>
      <c r="V12" s="36"/>
      <c r="W12" s="36"/>
      <c r="X12" s="36"/>
      <c r="Y12" s="36"/>
      <c r="Z12" s="36"/>
      <c r="AA12" s="36"/>
      <c r="AB12" s="36"/>
      <c r="AC12" s="36"/>
    </row>
    <row r="13" spans="1:29" ht="18.75" customHeight="1">
      <c r="A13" s="2">
        <v>8</v>
      </c>
      <c r="B13" s="6" t="s">
        <v>22</v>
      </c>
      <c r="C13" s="10" t="s">
        <v>23</v>
      </c>
      <c r="D13" s="32">
        <v>12348627</v>
      </c>
      <c r="E13" s="32">
        <v>15722197</v>
      </c>
      <c r="F13" s="32">
        <v>20862439</v>
      </c>
      <c r="G13" s="32">
        <v>24684915</v>
      </c>
      <c r="H13" s="31">
        <v>4172163</v>
      </c>
      <c r="I13" s="31">
        <v>5771297</v>
      </c>
      <c r="J13" s="31">
        <v>9919150</v>
      </c>
      <c r="K13" s="31">
        <v>12123488</v>
      </c>
      <c r="L13" s="32">
        <f t="shared" si="1"/>
        <v>8176464</v>
      </c>
      <c r="M13" s="32">
        <f t="shared" si="2"/>
        <v>9950900</v>
      </c>
      <c r="N13" s="32">
        <f t="shared" si="3"/>
        <v>10943289</v>
      </c>
      <c r="O13" s="32">
        <f t="shared" si="4"/>
        <v>12561427</v>
      </c>
      <c r="P13" s="21">
        <v>0.51</v>
      </c>
      <c r="Q13" s="21">
        <v>0.58</v>
      </c>
      <c r="R13" s="21">
        <v>0.91</v>
      </c>
      <c r="S13" s="21">
        <v>0.97</v>
      </c>
      <c r="V13" s="36"/>
      <c r="W13" s="36"/>
      <c r="X13" s="36"/>
      <c r="Y13" s="36"/>
      <c r="Z13" s="36"/>
      <c r="AA13" s="36"/>
      <c r="AB13" s="36"/>
      <c r="AC13" s="36"/>
    </row>
    <row r="14" spans="1:29" ht="18.75" customHeight="1">
      <c r="A14" s="2">
        <v>9</v>
      </c>
      <c r="B14" s="6" t="s">
        <v>24</v>
      </c>
      <c r="C14" s="10" t="s">
        <v>25</v>
      </c>
      <c r="D14" s="32">
        <v>273893</v>
      </c>
      <c r="E14" s="32">
        <v>343602</v>
      </c>
      <c r="F14" s="32">
        <v>411349</v>
      </c>
      <c r="G14" s="32">
        <v>389692</v>
      </c>
      <c r="H14" s="31">
        <v>81915</v>
      </c>
      <c r="I14" s="31">
        <v>105894</v>
      </c>
      <c r="J14" s="31">
        <v>174150</v>
      </c>
      <c r="K14" s="31">
        <v>97731</v>
      </c>
      <c r="L14" s="32">
        <f t="shared" si="1"/>
        <v>191978</v>
      </c>
      <c r="M14" s="32">
        <f t="shared" si="2"/>
        <v>237708</v>
      </c>
      <c r="N14" s="32">
        <f t="shared" si="3"/>
        <v>237199</v>
      </c>
      <c r="O14" s="32">
        <f t="shared" si="4"/>
        <v>291961</v>
      </c>
      <c r="P14" s="21">
        <v>0.43</v>
      </c>
      <c r="Q14" s="21">
        <v>0.45</v>
      </c>
      <c r="R14" s="21">
        <v>0.51</v>
      </c>
      <c r="S14" s="21">
        <v>0.33</v>
      </c>
      <c r="V14" s="36"/>
      <c r="W14" s="36"/>
      <c r="X14" s="36"/>
      <c r="Y14" s="36"/>
      <c r="Z14" s="36"/>
      <c r="AA14" s="36"/>
      <c r="AB14" s="36"/>
      <c r="AC14" s="36"/>
    </row>
    <row r="15" spans="1:29" ht="18.75" customHeight="1">
      <c r="A15" s="2">
        <v>10</v>
      </c>
      <c r="B15" s="6" t="s">
        <v>26</v>
      </c>
      <c r="C15" s="10" t="s">
        <v>27</v>
      </c>
      <c r="D15" s="32">
        <v>428881</v>
      </c>
      <c r="E15" s="32">
        <v>377604</v>
      </c>
      <c r="F15" s="32">
        <v>420613</v>
      </c>
      <c r="G15" s="32">
        <v>447899</v>
      </c>
      <c r="H15" s="31">
        <v>286807</v>
      </c>
      <c r="I15" s="31">
        <v>226943</v>
      </c>
      <c r="J15" s="31">
        <v>254237</v>
      </c>
      <c r="K15" s="31">
        <v>259727</v>
      </c>
      <c r="L15" s="32">
        <f t="shared" si="1"/>
        <v>142074</v>
      </c>
      <c r="M15" s="32">
        <f t="shared" si="2"/>
        <v>150661</v>
      </c>
      <c r="N15" s="32">
        <f t="shared" si="3"/>
        <v>166376</v>
      </c>
      <c r="O15" s="32">
        <f t="shared" si="4"/>
        <v>188172</v>
      </c>
      <c r="P15" s="21">
        <v>2.02</v>
      </c>
      <c r="Q15" s="21">
        <v>1.51</v>
      </c>
      <c r="R15" s="21">
        <v>1.53</v>
      </c>
      <c r="S15" s="21">
        <v>1.38</v>
      </c>
      <c r="V15" s="36"/>
      <c r="W15" s="36"/>
      <c r="X15" s="36"/>
      <c r="Y15" s="36"/>
      <c r="Z15" s="36"/>
      <c r="AA15" s="36"/>
      <c r="AB15" s="36"/>
      <c r="AC15" s="36"/>
    </row>
    <row r="16" spans="1:29" ht="18.75" customHeight="1">
      <c r="A16" s="2">
        <v>11</v>
      </c>
      <c r="B16" s="6" t="s">
        <v>28</v>
      </c>
      <c r="C16" s="10" t="s">
        <v>29</v>
      </c>
      <c r="D16" s="32">
        <v>41509325</v>
      </c>
      <c r="E16" s="32">
        <v>50770251</v>
      </c>
      <c r="F16" s="32">
        <v>58220600</v>
      </c>
      <c r="G16" s="32">
        <v>63505413</v>
      </c>
      <c r="H16" s="31">
        <v>14903612</v>
      </c>
      <c r="I16" s="31">
        <v>21353980</v>
      </c>
      <c r="J16" s="31">
        <v>24991880</v>
      </c>
      <c r="K16" s="31">
        <v>25497504</v>
      </c>
      <c r="L16" s="32">
        <f t="shared" si="1"/>
        <v>26605713</v>
      </c>
      <c r="M16" s="32">
        <f t="shared" si="2"/>
        <v>29416271</v>
      </c>
      <c r="N16" s="32">
        <f t="shared" si="3"/>
        <v>33228720</v>
      </c>
      <c r="O16" s="32">
        <f t="shared" si="4"/>
        <v>38007909</v>
      </c>
      <c r="P16" s="21">
        <v>0.56</v>
      </c>
      <c r="Q16" s="21">
        <v>0.73</v>
      </c>
      <c r="R16" s="21">
        <v>0.75</v>
      </c>
      <c r="S16" s="21">
        <v>0.67</v>
      </c>
      <c r="V16" s="36"/>
      <c r="W16" s="36"/>
      <c r="X16" s="36"/>
      <c r="Y16" s="36"/>
      <c r="Z16" s="36"/>
      <c r="AA16" s="36"/>
      <c r="AB16" s="36"/>
      <c r="AC16" s="36"/>
    </row>
    <row r="17" spans="1:29" ht="18.75" customHeight="1">
      <c r="A17" s="2">
        <v>12</v>
      </c>
      <c r="B17" s="6" t="s">
        <v>30</v>
      </c>
      <c r="C17" s="10" t="s">
        <v>31</v>
      </c>
      <c r="D17" s="32">
        <v>26247527</v>
      </c>
      <c r="E17" s="32">
        <v>27404594</v>
      </c>
      <c r="F17" s="32">
        <v>28380630</v>
      </c>
      <c r="G17" s="32">
        <v>38010724</v>
      </c>
      <c r="H17" s="31">
        <v>12939107</v>
      </c>
      <c r="I17" s="31">
        <v>13249559</v>
      </c>
      <c r="J17" s="31">
        <v>14882516</v>
      </c>
      <c r="K17" s="31">
        <v>5994664</v>
      </c>
      <c r="L17" s="32">
        <f t="shared" si="1"/>
        <v>13308420</v>
      </c>
      <c r="M17" s="32">
        <f t="shared" si="2"/>
        <v>14155035</v>
      </c>
      <c r="N17" s="32">
        <f t="shared" si="3"/>
        <v>13498114</v>
      </c>
      <c r="O17" s="32">
        <f t="shared" si="4"/>
        <v>32016060</v>
      </c>
      <c r="P17" s="21">
        <v>0.97</v>
      </c>
      <c r="Q17" s="21">
        <v>0.94</v>
      </c>
      <c r="R17" s="21">
        <v>1.1</v>
      </c>
      <c r="S17" s="21">
        <v>0.19</v>
      </c>
      <c r="V17" s="36"/>
      <c r="W17" s="36"/>
      <c r="X17" s="36"/>
      <c r="Y17" s="36"/>
      <c r="Z17" s="36"/>
      <c r="AA17" s="36"/>
      <c r="AB17" s="36"/>
      <c r="AC17" s="36"/>
    </row>
    <row r="18" spans="1:29" ht="18.75" customHeight="1">
      <c r="A18" s="2">
        <v>13</v>
      </c>
      <c r="B18" s="6" t="s">
        <v>32</v>
      </c>
      <c r="C18" s="10" t="s">
        <v>33</v>
      </c>
      <c r="D18" s="32">
        <v>17577664</v>
      </c>
      <c r="E18" s="32">
        <v>22315023</v>
      </c>
      <c r="F18" s="32">
        <v>23471398</v>
      </c>
      <c r="G18" s="32">
        <v>24860958</v>
      </c>
      <c r="H18" s="31">
        <v>11869219</v>
      </c>
      <c r="I18" s="31">
        <v>15655153</v>
      </c>
      <c r="J18" s="31">
        <v>16744375</v>
      </c>
      <c r="K18" s="31">
        <v>18163866</v>
      </c>
      <c r="L18" s="32">
        <f t="shared" si="1"/>
        <v>5708445</v>
      </c>
      <c r="M18" s="32">
        <f t="shared" si="2"/>
        <v>6659870</v>
      </c>
      <c r="N18" s="32">
        <f t="shared" si="3"/>
        <v>6727023</v>
      </c>
      <c r="O18" s="32">
        <f t="shared" si="4"/>
        <v>6697092</v>
      </c>
      <c r="P18" s="21">
        <v>2.08</v>
      </c>
      <c r="Q18" s="21">
        <v>2.35</v>
      </c>
      <c r="R18" s="21">
        <v>2.49</v>
      </c>
      <c r="S18" s="21">
        <v>2.71</v>
      </c>
      <c r="V18" s="36"/>
      <c r="W18" s="36"/>
      <c r="X18" s="36"/>
      <c r="Y18" s="36"/>
      <c r="Z18" s="36"/>
      <c r="AA18" s="36"/>
      <c r="AB18" s="36"/>
      <c r="AC18" s="36"/>
    </row>
    <row r="19" spans="1:29" ht="18.75" customHeight="1">
      <c r="A19" s="2">
        <v>14</v>
      </c>
      <c r="B19" s="6" t="s">
        <v>34</v>
      </c>
      <c r="C19" s="10" t="s">
        <v>35</v>
      </c>
      <c r="D19" s="32">
        <v>59324207</v>
      </c>
      <c r="E19" s="32">
        <v>78092789</v>
      </c>
      <c r="F19" s="32">
        <v>85938885</v>
      </c>
      <c r="G19" s="32">
        <v>91831526</v>
      </c>
      <c r="H19" s="31">
        <v>25181533</v>
      </c>
      <c r="I19" s="31">
        <v>39719660</v>
      </c>
      <c r="J19" s="31">
        <v>44710509</v>
      </c>
      <c r="K19" s="31">
        <v>48709933</v>
      </c>
      <c r="L19" s="32">
        <f t="shared" si="1"/>
        <v>34142674</v>
      </c>
      <c r="M19" s="32">
        <f t="shared" si="2"/>
        <v>38373129</v>
      </c>
      <c r="N19" s="32">
        <f t="shared" si="3"/>
        <v>41228376</v>
      </c>
      <c r="O19" s="32">
        <f t="shared" si="4"/>
        <v>43121593</v>
      </c>
      <c r="P19" s="21">
        <v>0.74</v>
      </c>
      <c r="Q19" s="21">
        <v>1.04</v>
      </c>
      <c r="R19" s="21">
        <v>1.08</v>
      </c>
      <c r="S19" s="21">
        <v>1.13</v>
      </c>
      <c r="V19" s="36"/>
      <c r="W19" s="36"/>
      <c r="X19" s="36"/>
      <c r="Y19" s="36"/>
      <c r="Z19" s="36"/>
      <c r="AA19" s="36"/>
      <c r="AB19" s="36"/>
      <c r="AC19" s="36"/>
    </row>
    <row r="20" spans="1:29" ht="18.75" customHeight="1">
      <c r="A20" s="2">
        <v>15</v>
      </c>
      <c r="B20" s="6" t="s">
        <v>36</v>
      </c>
      <c r="C20" s="10" t="s">
        <v>37</v>
      </c>
      <c r="D20" s="32">
        <v>14420136</v>
      </c>
      <c r="E20" s="32">
        <v>17081558</v>
      </c>
      <c r="F20" s="32">
        <v>16258180</v>
      </c>
      <c r="G20" s="32">
        <v>17271266</v>
      </c>
      <c r="H20" s="31">
        <v>4726764</v>
      </c>
      <c r="I20" s="31">
        <v>5255057</v>
      </c>
      <c r="J20" s="31">
        <v>5082892</v>
      </c>
      <c r="K20" s="31">
        <v>5039164</v>
      </c>
      <c r="L20" s="32">
        <f t="shared" si="1"/>
        <v>9693372</v>
      </c>
      <c r="M20" s="32">
        <f t="shared" si="2"/>
        <v>11826501</v>
      </c>
      <c r="N20" s="32">
        <f t="shared" si="3"/>
        <v>11175288</v>
      </c>
      <c r="O20" s="32">
        <f t="shared" si="4"/>
        <v>12232102</v>
      </c>
      <c r="P20" s="21">
        <v>0.49</v>
      </c>
      <c r="Q20" s="21">
        <v>0.44</v>
      </c>
      <c r="R20" s="21">
        <v>0.45</v>
      </c>
      <c r="S20" s="21">
        <v>0.41</v>
      </c>
      <c r="V20" s="36"/>
      <c r="W20" s="36"/>
      <c r="X20" s="36"/>
      <c r="Y20" s="36"/>
      <c r="Z20" s="36"/>
      <c r="AA20" s="36"/>
      <c r="AB20" s="36"/>
      <c r="AC20" s="36"/>
    </row>
    <row r="21" spans="1:29" ht="18.75" customHeight="1">
      <c r="A21" s="2">
        <v>16</v>
      </c>
      <c r="B21" s="6" t="s">
        <v>38</v>
      </c>
      <c r="C21" s="10" t="s">
        <v>39</v>
      </c>
      <c r="D21" s="32">
        <v>7077818</v>
      </c>
      <c r="E21" s="32">
        <v>8255167</v>
      </c>
      <c r="F21" s="32">
        <v>8505270</v>
      </c>
      <c r="G21" s="32">
        <v>9740695</v>
      </c>
      <c r="H21" s="31">
        <v>3102417</v>
      </c>
      <c r="I21" s="31">
        <v>4069135</v>
      </c>
      <c r="J21" s="31">
        <v>3843434</v>
      </c>
      <c r="K21" s="31">
        <v>4762941</v>
      </c>
      <c r="L21" s="32">
        <f t="shared" si="1"/>
        <v>3975401</v>
      </c>
      <c r="M21" s="32">
        <f t="shared" si="2"/>
        <v>4186032</v>
      </c>
      <c r="N21" s="32">
        <f t="shared" si="3"/>
        <v>4661836</v>
      </c>
      <c r="O21" s="32">
        <f t="shared" si="4"/>
        <v>4977754</v>
      </c>
      <c r="P21" s="21">
        <v>0.78</v>
      </c>
      <c r="Q21" s="21">
        <v>0.97</v>
      </c>
      <c r="R21" s="21">
        <v>0.82</v>
      </c>
      <c r="S21" s="21">
        <v>0.96</v>
      </c>
      <c r="V21" s="36"/>
      <c r="W21" s="36"/>
      <c r="X21" s="36"/>
      <c r="Y21" s="36"/>
      <c r="Z21" s="36"/>
      <c r="AA21" s="36"/>
      <c r="AB21" s="36"/>
      <c r="AC21" s="36"/>
    </row>
    <row r="22" spans="1:29" ht="18.75" customHeight="1">
      <c r="A22" s="2">
        <v>17</v>
      </c>
      <c r="B22" s="6" t="s">
        <v>40</v>
      </c>
      <c r="C22" s="10" t="s">
        <v>41</v>
      </c>
      <c r="D22" s="32">
        <v>9417957</v>
      </c>
      <c r="E22" s="32">
        <v>11315061</v>
      </c>
      <c r="F22" s="32">
        <v>12425032</v>
      </c>
      <c r="G22" s="32">
        <v>13696417</v>
      </c>
      <c r="H22" s="31">
        <v>2046313</v>
      </c>
      <c r="I22" s="31">
        <v>2815103</v>
      </c>
      <c r="J22" s="31">
        <v>2607556</v>
      </c>
      <c r="K22" s="31">
        <v>2758131</v>
      </c>
      <c r="L22" s="32">
        <f t="shared" si="1"/>
        <v>7371644</v>
      </c>
      <c r="M22" s="32">
        <f t="shared" si="2"/>
        <v>8499958</v>
      </c>
      <c r="N22" s="32">
        <f t="shared" si="3"/>
        <v>9817476</v>
      </c>
      <c r="O22" s="32">
        <f t="shared" si="4"/>
        <v>10938286</v>
      </c>
      <c r="P22" s="21">
        <v>0.28</v>
      </c>
      <c r="Q22" s="21">
        <v>0.33</v>
      </c>
      <c r="R22" s="21">
        <v>0.27</v>
      </c>
      <c r="S22" s="21">
        <v>0.25</v>
      </c>
      <c r="V22" s="36"/>
      <c r="W22" s="36"/>
      <c r="X22" s="36"/>
      <c r="Y22" s="36"/>
      <c r="Z22" s="36"/>
      <c r="AA22" s="36"/>
      <c r="AB22" s="36"/>
      <c r="AC22" s="36"/>
    </row>
    <row r="23" spans="1:29" ht="18.75" customHeight="1">
      <c r="A23" s="2">
        <v>18</v>
      </c>
      <c r="B23" s="6" t="s">
        <v>42</v>
      </c>
      <c r="C23" s="10" t="s">
        <v>43</v>
      </c>
      <c r="D23" s="32">
        <v>7551796</v>
      </c>
      <c r="E23" s="32">
        <v>7974876</v>
      </c>
      <c r="F23" s="32">
        <v>8655146</v>
      </c>
      <c r="G23" s="32">
        <v>8848792</v>
      </c>
      <c r="H23" s="31">
        <v>1272083</v>
      </c>
      <c r="I23" s="31">
        <v>1360889</v>
      </c>
      <c r="J23" s="31">
        <v>1436312</v>
      </c>
      <c r="K23" s="31">
        <v>1510814</v>
      </c>
      <c r="L23" s="32">
        <f t="shared" si="1"/>
        <v>6279713</v>
      </c>
      <c r="M23" s="32">
        <f t="shared" si="2"/>
        <v>6613987</v>
      </c>
      <c r="N23" s="32">
        <f t="shared" si="3"/>
        <v>7218834</v>
      </c>
      <c r="O23" s="32">
        <f t="shared" si="4"/>
        <v>7337978</v>
      </c>
      <c r="P23" s="21">
        <v>0.2</v>
      </c>
      <c r="Q23" s="21">
        <v>0.21</v>
      </c>
      <c r="R23" s="21">
        <v>0.2</v>
      </c>
      <c r="S23" s="21">
        <v>0.21</v>
      </c>
      <c r="V23" s="36"/>
      <c r="W23" s="36"/>
      <c r="X23" s="36"/>
      <c r="Y23" s="36"/>
      <c r="Z23" s="36"/>
      <c r="AA23" s="36"/>
      <c r="AB23" s="36"/>
      <c r="AC23" s="36"/>
    </row>
    <row r="24" spans="1:29" ht="18.75" customHeight="1">
      <c r="A24" s="2">
        <v>19</v>
      </c>
      <c r="B24" s="6" t="s">
        <v>44</v>
      </c>
      <c r="C24" s="10" t="s">
        <v>45</v>
      </c>
      <c r="D24" s="32">
        <v>569431</v>
      </c>
      <c r="E24" s="32">
        <v>696946</v>
      </c>
      <c r="F24" s="32">
        <v>716600</v>
      </c>
      <c r="G24" s="32">
        <v>641647</v>
      </c>
      <c r="H24" s="31">
        <v>152689</v>
      </c>
      <c r="I24" s="31">
        <v>184727</v>
      </c>
      <c r="J24" s="31">
        <v>162909</v>
      </c>
      <c r="K24" s="31">
        <v>168104</v>
      </c>
      <c r="L24" s="32">
        <f t="shared" si="1"/>
        <v>416742</v>
      </c>
      <c r="M24" s="32">
        <f t="shared" si="2"/>
        <v>512219</v>
      </c>
      <c r="N24" s="32">
        <f t="shared" si="3"/>
        <v>553691</v>
      </c>
      <c r="O24" s="32">
        <f t="shared" si="4"/>
        <v>473543</v>
      </c>
      <c r="P24" s="21">
        <v>0.18</v>
      </c>
      <c r="Q24" s="21">
        <v>0.37</v>
      </c>
      <c r="R24" s="21">
        <v>0.36</v>
      </c>
      <c r="S24" s="21">
        <v>0.29</v>
      </c>
      <c r="V24" s="36"/>
      <c r="W24" s="36"/>
      <c r="X24" s="36"/>
      <c r="Y24" s="36"/>
      <c r="Z24" s="36"/>
      <c r="AA24" s="36"/>
      <c r="AB24" s="36"/>
      <c r="AC24" s="36"/>
    </row>
    <row r="25" spans="1:29" ht="18.75" customHeight="1">
      <c r="A25" s="2">
        <v>20</v>
      </c>
      <c r="B25" s="6" t="s">
        <v>46</v>
      </c>
      <c r="C25" s="10" t="s">
        <v>47</v>
      </c>
      <c r="D25" s="32">
        <v>2015753</v>
      </c>
      <c r="E25" s="32">
        <v>2834484</v>
      </c>
      <c r="F25" s="32">
        <v>3250718</v>
      </c>
      <c r="G25" s="32">
        <v>3620743</v>
      </c>
      <c r="H25" s="31">
        <v>461933</v>
      </c>
      <c r="I25" s="31">
        <v>1069729</v>
      </c>
      <c r="J25" s="31">
        <v>1213582</v>
      </c>
      <c r="K25" s="31">
        <v>1407526</v>
      </c>
      <c r="L25" s="32">
        <f t="shared" si="1"/>
        <v>1553820</v>
      </c>
      <c r="M25" s="32">
        <f t="shared" si="2"/>
        <v>1764755</v>
      </c>
      <c r="N25" s="32">
        <f t="shared" si="3"/>
        <v>2037136</v>
      </c>
      <c r="O25" s="32">
        <f t="shared" si="4"/>
        <v>2213217</v>
      </c>
      <c r="P25" s="21">
        <v>0.3</v>
      </c>
      <c r="Q25" s="21">
        <v>0.61</v>
      </c>
      <c r="R25" s="21">
        <v>0.6</v>
      </c>
      <c r="S25" s="21">
        <v>0.64</v>
      </c>
      <c r="V25" s="36"/>
      <c r="W25" s="36"/>
      <c r="X25" s="36"/>
      <c r="Y25" s="36"/>
      <c r="Z25" s="36"/>
      <c r="AA25" s="36"/>
      <c r="AB25" s="36"/>
      <c r="AC25" s="36"/>
    </row>
    <row r="26" spans="1:29" ht="18.75" customHeight="1">
      <c r="A26" s="2">
        <v>21</v>
      </c>
      <c r="B26" s="6" t="s">
        <v>48</v>
      </c>
      <c r="C26" s="10" t="s">
        <v>49</v>
      </c>
      <c r="D26" s="32">
        <v>12728981</v>
      </c>
      <c r="E26" s="32">
        <v>11677155</v>
      </c>
      <c r="F26" s="32">
        <v>14812023</v>
      </c>
      <c r="G26" s="32">
        <v>16894043</v>
      </c>
      <c r="H26" s="31">
        <v>4223812</v>
      </c>
      <c r="I26" s="31">
        <v>4125586</v>
      </c>
      <c r="J26" s="31">
        <v>6141181</v>
      </c>
      <c r="K26" s="31">
        <v>7606496</v>
      </c>
      <c r="L26" s="32">
        <f t="shared" si="1"/>
        <v>8505169</v>
      </c>
      <c r="M26" s="32">
        <f t="shared" si="2"/>
        <v>7551569</v>
      </c>
      <c r="N26" s="32">
        <f t="shared" si="3"/>
        <v>8670842</v>
      </c>
      <c r="O26" s="32">
        <f t="shared" si="4"/>
        <v>9287547</v>
      </c>
      <c r="P26" s="21">
        <v>0.5</v>
      </c>
      <c r="Q26" s="21">
        <v>0.55</v>
      </c>
      <c r="R26" s="21">
        <v>0.71</v>
      </c>
      <c r="S26" s="21">
        <v>0.82</v>
      </c>
      <c r="V26" s="36"/>
      <c r="W26" s="36"/>
      <c r="X26" s="36"/>
      <c r="Y26" s="36"/>
      <c r="Z26" s="36"/>
      <c r="AA26" s="36"/>
      <c r="AB26" s="36"/>
      <c r="AC26" s="36"/>
    </row>
    <row r="27" spans="1:29" ht="18.75" customHeight="1">
      <c r="A27" s="2">
        <v>22</v>
      </c>
      <c r="B27" s="6" t="s">
        <v>50</v>
      </c>
      <c r="C27" s="10" t="s">
        <v>51</v>
      </c>
      <c r="D27" s="32">
        <v>7565820</v>
      </c>
      <c r="E27" s="32">
        <v>9298245</v>
      </c>
      <c r="F27" s="32">
        <v>16770743</v>
      </c>
      <c r="G27" s="32">
        <v>18778122</v>
      </c>
      <c r="H27" s="31">
        <v>4431284</v>
      </c>
      <c r="I27" s="31">
        <v>5195736</v>
      </c>
      <c r="J27" s="31">
        <v>8487672</v>
      </c>
      <c r="K27" s="31">
        <v>9323066</v>
      </c>
      <c r="L27" s="32">
        <f t="shared" si="1"/>
        <v>3134536</v>
      </c>
      <c r="M27" s="32">
        <f t="shared" si="2"/>
        <v>4102509</v>
      </c>
      <c r="N27" s="32">
        <f t="shared" si="3"/>
        <v>8283071</v>
      </c>
      <c r="O27" s="32">
        <f t="shared" si="4"/>
        <v>9455056</v>
      </c>
      <c r="P27" s="21">
        <v>1.41</v>
      </c>
      <c r="Q27" s="21">
        <v>1.27</v>
      </c>
      <c r="R27" s="21">
        <v>1.02</v>
      </c>
      <c r="S27" s="21">
        <v>0.99</v>
      </c>
      <c r="V27" s="36"/>
      <c r="W27" s="36"/>
      <c r="X27" s="36"/>
      <c r="Y27" s="36"/>
      <c r="Z27" s="36"/>
      <c r="AA27" s="36"/>
      <c r="AB27" s="36"/>
      <c r="AC27" s="36"/>
    </row>
    <row r="28" spans="1:29" ht="18.75" customHeight="1">
      <c r="A28" s="2">
        <v>23</v>
      </c>
      <c r="B28" s="6" t="s">
        <v>52</v>
      </c>
      <c r="C28" s="10" t="s">
        <v>53</v>
      </c>
      <c r="D28" s="32">
        <v>26579084</v>
      </c>
      <c r="E28" s="32">
        <v>30792884</v>
      </c>
      <c r="F28" s="32">
        <v>34314666</v>
      </c>
      <c r="G28" s="32">
        <v>38153119</v>
      </c>
      <c r="H28" s="31">
        <v>8414229</v>
      </c>
      <c r="I28" s="31">
        <v>8988908</v>
      </c>
      <c r="J28" s="31">
        <v>9312214</v>
      </c>
      <c r="K28" s="31">
        <v>10712321</v>
      </c>
      <c r="L28" s="32">
        <f t="shared" si="1"/>
        <v>18164855</v>
      </c>
      <c r="M28" s="32">
        <f t="shared" si="2"/>
        <v>21803976</v>
      </c>
      <c r="N28" s="32">
        <f t="shared" si="3"/>
        <v>25002452</v>
      </c>
      <c r="O28" s="32">
        <f t="shared" si="4"/>
        <v>27440798</v>
      </c>
      <c r="P28" s="21">
        <v>0.46</v>
      </c>
      <c r="Q28" s="21">
        <v>0.41</v>
      </c>
      <c r="R28" s="21">
        <v>0.37</v>
      </c>
      <c r="S28" s="21">
        <v>0.39</v>
      </c>
      <c r="V28" s="36"/>
      <c r="W28" s="36"/>
      <c r="X28" s="36"/>
      <c r="Y28" s="36"/>
      <c r="Z28" s="36"/>
      <c r="AA28" s="36"/>
      <c r="AB28" s="36"/>
      <c r="AC28" s="36"/>
    </row>
    <row r="29" spans="1:29" ht="18.75" customHeight="1">
      <c r="A29" s="2">
        <v>24</v>
      </c>
      <c r="B29" s="6" t="s">
        <v>54</v>
      </c>
      <c r="C29" s="10" t="s">
        <v>55</v>
      </c>
      <c r="D29" s="32">
        <v>2064069</v>
      </c>
      <c r="E29" s="32">
        <v>2226418</v>
      </c>
      <c r="F29" s="32">
        <v>2483746</v>
      </c>
      <c r="G29" s="32">
        <v>2846153</v>
      </c>
      <c r="H29" s="31">
        <v>1358232</v>
      </c>
      <c r="I29" s="31">
        <v>1407428</v>
      </c>
      <c r="J29" s="31">
        <v>1684511</v>
      </c>
      <c r="K29" s="31">
        <v>1979838</v>
      </c>
      <c r="L29" s="32">
        <f t="shared" si="1"/>
        <v>705837</v>
      </c>
      <c r="M29" s="32">
        <f t="shared" si="2"/>
        <v>818990</v>
      </c>
      <c r="N29" s="32">
        <f t="shared" si="3"/>
        <v>799235</v>
      </c>
      <c r="O29" s="32">
        <f t="shared" si="4"/>
        <v>866315</v>
      </c>
      <c r="P29" s="21">
        <v>1.92</v>
      </c>
      <c r="Q29" s="21">
        <v>1.72</v>
      </c>
      <c r="R29" s="21">
        <v>2.11</v>
      </c>
      <c r="S29" s="21">
        <v>2.29</v>
      </c>
      <c r="V29" s="36"/>
      <c r="W29" s="36"/>
      <c r="X29" s="36"/>
      <c r="Y29" s="36"/>
      <c r="Z29" s="36"/>
      <c r="AA29" s="36"/>
      <c r="AB29" s="36"/>
      <c r="AC29" s="36"/>
    </row>
    <row r="30" spans="1:29" ht="18.75" customHeight="1">
      <c r="A30" s="2">
        <v>25</v>
      </c>
      <c r="B30" s="6" t="s">
        <v>56</v>
      </c>
      <c r="C30" s="10" t="s">
        <v>57</v>
      </c>
      <c r="D30" s="32">
        <v>50300633</v>
      </c>
      <c r="E30" s="32">
        <v>57362244</v>
      </c>
      <c r="F30" s="32">
        <v>60292244</v>
      </c>
      <c r="G30" s="32">
        <v>61715399</v>
      </c>
      <c r="H30" s="31">
        <v>18000076</v>
      </c>
      <c r="I30" s="31">
        <v>21713346</v>
      </c>
      <c r="J30" s="31">
        <v>21715510</v>
      </c>
      <c r="K30" s="31">
        <v>22465074</v>
      </c>
      <c r="L30" s="32">
        <f t="shared" si="1"/>
        <v>32300557</v>
      </c>
      <c r="M30" s="32">
        <f t="shared" si="2"/>
        <v>35648898</v>
      </c>
      <c r="N30" s="32">
        <f t="shared" si="3"/>
        <v>38576734</v>
      </c>
      <c r="O30" s="32">
        <f t="shared" si="4"/>
        <v>39250325</v>
      </c>
      <c r="P30" s="21">
        <v>0.56</v>
      </c>
      <c r="Q30" s="21">
        <v>0.61</v>
      </c>
      <c r="R30" s="21">
        <v>0.56</v>
      </c>
      <c r="S30" s="21">
        <v>0.57</v>
      </c>
      <c r="V30" s="36"/>
      <c r="W30" s="36"/>
      <c r="X30" s="36"/>
      <c r="Y30" s="36"/>
      <c r="Z30" s="36"/>
      <c r="AA30" s="36"/>
      <c r="AB30" s="36"/>
      <c r="AC30" s="36"/>
    </row>
    <row r="31" spans="1:29" ht="18.75" customHeight="1">
      <c r="A31" s="2">
        <v>26</v>
      </c>
      <c r="B31" s="6" t="s">
        <v>58</v>
      </c>
      <c r="C31" s="10" t="s">
        <v>59</v>
      </c>
      <c r="D31" s="32">
        <v>11984979</v>
      </c>
      <c r="E31" s="32">
        <v>13348188</v>
      </c>
      <c r="F31" s="32">
        <v>14280670</v>
      </c>
      <c r="G31" s="32">
        <v>15729945</v>
      </c>
      <c r="H31" s="31">
        <v>8016614</v>
      </c>
      <c r="I31" s="31">
        <v>9093518</v>
      </c>
      <c r="J31" s="31">
        <v>9681888</v>
      </c>
      <c r="K31" s="31">
        <v>10902585</v>
      </c>
      <c r="L31" s="32">
        <f t="shared" si="1"/>
        <v>3968365</v>
      </c>
      <c r="M31" s="32">
        <f t="shared" si="2"/>
        <v>4254670</v>
      </c>
      <c r="N31" s="32">
        <f t="shared" si="3"/>
        <v>4598782</v>
      </c>
      <c r="O31" s="32">
        <f t="shared" si="4"/>
        <v>4827360</v>
      </c>
      <c r="P31" s="21">
        <v>2.02</v>
      </c>
      <c r="Q31" s="21">
        <v>2.14</v>
      </c>
      <c r="R31" s="21">
        <v>2.11</v>
      </c>
      <c r="S31" s="21">
        <v>2.26</v>
      </c>
      <c r="V31" s="36"/>
      <c r="W31" s="36"/>
      <c r="X31" s="36"/>
      <c r="Y31" s="36"/>
      <c r="Z31" s="36"/>
      <c r="AA31" s="36"/>
      <c r="AB31" s="36"/>
      <c r="AC31" s="36"/>
    </row>
    <row r="32" spans="1:29" ht="18.75" customHeight="1">
      <c r="A32" s="2">
        <v>27</v>
      </c>
      <c r="B32" s="6" t="s">
        <v>60</v>
      </c>
      <c r="C32" s="10" t="s">
        <v>61</v>
      </c>
      <c r="D32" s="32">
        <v>10945209</v>
      </c>
      <c r="E32" s="32">
        <v>12594963</v>
      </c>
      <c r="F32" s="32">
        <v>15915162</v>
      </c>
      <c r="G32" s="32">
        <v>19602406</v>
      </c>
      <c r="H32" s="31">
        <v>8131203</v>
      </c>
      <c r="I32" s="31">
        <v>9368004</v>
      </c>
      <c r="J32" s="31">
        <v>10936404</v>
      </c>
      <c r="K32" s="31">
        <v>14164305</v>
      </c>
      <c r="L32" s="32">
        <f t="shared" si="1"/>
        <v>2814006</v>
      </c>
      <c r="M32" s="32">
        <f t="shared" si="2"/>
        <v>3226959</v>
      </c>
      <c r="N32" s="32">
        <f t="shared" si="3"/>
        <v>4978758</v>
      </c>
      <c r="O32" s="32">
        <f t="shared" si="4"/>
        <v>5438101</v>
      </c>
      <c r="P32" s="21">
        <v>2.89</v>
      </c>
      <c r="Q32" s="21">
        <v>2.9</v>
      </c>
      <c r="R32" s="21">
        <v>2.2</v>
      </c>
      <c r="S32" s="21">
        <v>2.6</v>
      </c>
      <c r="V32" s="36"/>
      <c r="W32" s="36"/>
      <c r="X32" s="36"/>
      <c r="Y32" s="36"/>
      <c r="Z32" s="36"/>
      <c r="AA32" s="36"/>
      <c r="AB32" s="36"/>
      <c r="AC32" s="36"/>
    </row>
    <row r="33" spans="1:29" ht="18.75" customHeight="1" thickBot="1">
      <c r="A33" s="3">
        <v>28</v>
      </c>
      <c r="B33" s="7" t="s">
        <v>62</v>
      </c>
      <c r="C33" s="11" t="s">
        <v>63</v>
      </c>
      <c r="D33" s="34">
        <v>8366244</v>
      </c>
      <c r="E33" s="34">
        <v>8788303</v>
      </c>
      <c r="F33" s="34">
        <v>12542041</v>
      </c>
      <c r="G33" s="34">
        <v>30309111</v>
      </c>
      <c r="H33" s="33">
        <v>6359169</v>
      </c>
      <c r="I33" s="33">
        <v>6404866</v>
      </c>
      <c r="J33" s="33">
        <v>9693211</v>
      </c>
      <c r="K33" s="33">
        <v>20604904</v>
      </c>
      <c r="L33" s="32">
        <f t="shared" si="1"/>
        <v>2007075</v>
      </c>
      <c r="M33" s="32">
        <f t="shared" si="2"/>
        <v>2383437</v>
      </c>
      <c r="N33" s="32">
        <f t="shared" si="3"/>
        <v>2848830</v>
      </c>
      <c r="O33" s="32">
        <f t="shared" si="4"/>
        <v>9704207</v>
      </c>
      <c r="P33" s="22">
        <v>3.17</v>
      </c>
      <c r="Q33" s="22">
        <v>2.69</v>
      </c>
      <c r="R33" s="22">
        <v>3.4</v>
      </c>
      <c r="S33" s="22">
        <v>2.12</v>
      </c>
      <c r="V33" s="36"/>
      <c r="W33" s="36"/>
      <c r="X33" s="36"/>
      <c r="Y33" s="36"/>
      <c r="Z33" s="36"/>
      <c r="AA33" s="36"/>
      <c r="AB33" s="36"/>
      <c r="AC33" s="36"/>
    </row>
  </sheetData>
  <mergeCells count="7">
    <mergeCell ref="D4:G4"/>
    <mergeCell ref="H4:K4"/>
    <mergeCell ref="L4:O4"/>
    <mergeCell ref="P4:S4"/>
    <mergeCell ref="A4:A5"/>
    <mergeCell ref="B4:B5"/>
    <mergeCell ref="C4:C5"/>
  </mergeCells>
  <printOptions/>
  <pageMargins left="0.97" right="0.28" top="0.75" bottom="0.75" header="0.3" footer="0.3"/>
  <pageSetup horizontalDpi="600" verticalDpi="600" orientation="landscape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3"/>
  <sheetViews>
    <sheetView view="pageBreakPreview" zoomScale="60" workbookViewId="0" topLeftCell="A1">
      <selection activeCell="D23" sqref="A23:D26"/>
    </sheetView>
  </sheetViews>
  <sheetFormatPr defaultColWidth="9.140625" defaultRowHeight="18.75" customHeight="1"/>
  <cols>
    <col min="1" max="1" width="7.7109375" style="4" customWidth="1"/>
    <col min="2" max="2" width="9.140625" style="8" customWidth="1"/>
    <col min="3" max="3" width="41.57421875" style="12" customWidth="1"/>
    <col min="4" max="15" width="11.421875" style="28" customWidth="1"/>
    <col min="21" max="24" width="9.140625" style="37" customWidth="1"/>
  </cols>
  <sheetData>
    <row r="1" ht="18.75" customHeight="1">
      <c r="L1" s="40" t="s">
        <v>85</v>
      </c>
    </row>
    <row r="2" spans="1:15" ht="18.75" customHeight="1">
      <c r="A2" s="1" t="s">
        <v>75</v>
      </c>
      <c r="B2" s="5"/>
      <c r="C2" s="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 customHeight="1" thickBot="1">
      <c r="A3" s="1"/>
      <c r="B3" s="5"/>
      <c r="C3" s="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.75" customHeight="1" thickBot="1">
      <c r="A4" s="46" t="s">
        <v>0</v>
      </c>
      <c r="B4" s="48" t="s">
        <v>1</v>
      </c>
      <c r="C4" s="48" t="s">
        <v>2</v>
      </c>
      <c r="D4" s="50" t="s">
        <v>79</v>
      </c>
      <c r="E4" s="50"/>
      <c r="F4" s="50"/>
      <c r="G4" s="50"/>
      <c r="H4" s="50" t="s">
        <v>80</v>
      </c>
      <c r="I4" s="50"/>
      <c r="J4" s="50"/>
      <c r="K4" s="50"/>
      <c r="L4" s="50" t="s">
        <v>70</v>
      </c>
      <c r="M4" s="50"/>
      <c r="N4" s="50"/>
      <c r="O4" s="50"/>
    </row>
    <row r="5" spans="1:15" ht="18.75" customHeight="1" thickBot="1">
      <c r="A5" s="47"/>
      <c r="B5" s="49"/>
      <c r="C5" s="49"/>
      <c r="D5" s="29">
        <v>2012</v>
      </c>
      <c r="E5" s="29">
        <v>2013</v>
      </c>
      <c r="F5" s="29">
        <v>2014</v>
      </c>
      <c r="G5" s="29">
        <v>2015</v>
      </c>
      <c r="H5" s="29">
        <v>2012</v>
      </c>
      <c r="I5" s="29">
        <v>2013</v>
      </c>
      <c r="J5" s="29">
        <v>2014</v>
      </c>
      <c r="K5" s="29">
        <v>2015</v>
      </c>
      <c r="L5" s="29">
        <v>2012</v>
      </c>
      <c r="M5" s="29">
        <v>2013</v>
      </c>
      <c r="N5" s="29">
        <v>2014</v>
      </c>
      <c r="O5" s="29">
        <v>2015</v>
      </c>
    </row>
    <row r="6" spans="1:22" ht="18.75" customHeight="1">
      <c r="A6" s="2">
        <v>1</v>
      </c>
      <c r="B6" s="6" t="s">
        <v>8</v>
      </c>
      <c r="C6" s="10" t="s">
        <v>9</v>
      </c>
      <c r="D6" s="23">
        <v>35.15</v>
      </c>
      <c r="E6" s="23">
        <v>28.77</v>
      </c>
      <c r="F6" s="23">
        <v>30.24</v>
      </c>
      <c r="G6" s="23">
        <v>32.8</v>
      </c>
      <c r="H6" s="23">
        <v>116.5</v>
      </c>
      <c r="I6" s="23">
        <v>88.7</v>
      </c>
      <c r="J6" s="23">
        <v>69.17</v>
      </c>
      <c r="K6" s="23">
        <v>65.74</v>
      </c>
      <c r="L6" s="23">
        <f aca="true" t="shared" si="0" ref="L6">D6/H6*100</f>
        <v>30.17167381974249</v>
      </c>
      <c r="M6" s="23">
        <f aca="true" t="shared" si="1" ref="M6">E6/I6*100</f>
        <v>32.43517474633596</v>
      </c>
      <c r="N6" s="23">
        <f aca="true" t="shared" si="2" ref="N6">F6/J6*100</f>
        <v>43.71837501807141</v>
      </c>
      <c r="O6" s="23">
        <f aca="true" t="shared" si="3" ref="O6">G6/K6*100</f>
        <v>49.89351992698509</v>
      </c>
      <c r="V6" s="38"/>
    </row>
    <row r="7" spans="1:22" ht="18.75" customHeight="1">
      <c r="A7" s="2">
        <v>2</v>
      </c>
      <c r="B7" s="6" t="s">
        <v>10</v>
      </c>
      <c r="C7" s="10" t="s">
        <v>11</v>
      </c>
      <c r="D7" s="25">
        <v>105</v>
      </c>
      <c r="E7" s="25">
        <v>115</v>
      </c>
      <c r="F7" s="25">
        <v>130</v>
      </c>
      <c r="G7" s="25">
        <v>120</v>
      </c>
      <c r="H7" s="23">
        <v>168.59</v>
      </c>
      <c r="I7" s="23">
        <v>167.04</v>
      </c>
      <c r="J7" s="25">
        <v>206.99</v>
      </c>
      <c r="K7" s="25">
        <v>262.36</v>
      </c>
      <c r="L7" s="23">
        <f aca="true" t="shared" si="4" ref="L7:L33">D7/H7*100</f>
        <v>62.28127409692152</v>
      </c>
      <c r="M7" s="23">
        <f aca="true" t="shared" si="5" ref="M7:M33">E7/I7*100</f>
        <v>68.84578544061303</v>
      </c>
      <c r="N7" s="23">
        <f aca="true" t="shared" si="6" ref="N7:N33">F7/J7*100</f>
        <v>62.80496642349872</v>
      </c>
      <c r="O7" s="23">
        <f aca="true" t="shared" si="7" ref="O7:O33">G7/K7*100</f>
        <v>45.738679676779995</v>
      </c>
      <c r="V7" s="38"/>
    </row>
    <row r="8" spans="1:15" ht="18.75" customHeight="1">
      <c r="A8" s="2">
        <v>3</v>
      </c>
      <c r="B8" s="6" t="s">
        <v>12</v>
      </c>
      <c r="C8" s="10" t="s">
        <v>13</v>
      </c>
      <c r="D8" s="25">
        <v>76</v>
      </c>
      <c r="E8" s="25">
        <v>62</v>
      </c>
      <c r="F8" s="25">
        <v>77</v>
      </c>
      <c r="G8" s="25">
        <v>93</v>
      </c>
      <c r="H8" s="25">
        <v>126.92</v>
      </c>
      <c r="I8" s="25">
        <v>154.96</v>
      </c>
      <c r="J8" s="25">
        <v>192.93</v>
      </c>
      <c r="K8" s="25">
        <v>196.56</v>
      </c>
      <c r="L8" s="23">
        <f t="shared" si="4"/>
        <v>59.88023952095808</v>
      </c>
      <c r="M8" s="23">
        <f t="shared" si="5"/>
        <v>40.01032524522457</v>
      </c>
      <c r="N8" s="23">
        <f t="shared" si="6"/>
        <v>39.910848494272535</v>
      </c>
      <c r="O8" s="23">
        <f t="shared" si="7"/>
        <v>47.31379731379731</v>
      </c>
    </row>
    <row r="9" spans="1:22" ht="18.75" customHeight="1">
      <c r="A9" s="2">
        <v>4</v>
      </c>
      <c r="B9" s="6" t="s">
        <v>14</v>
      </c>
      <c r="C9" s="10" t="s">
        <v>15</v>
      </c>
      <c r="D9" s="25">
        <v>216</v>
      </c>
      <c r="E9" s="25">
        <v>216</v>
      </c>
      <c r="F9" s="25">
        <v>216</v>
      </c>
      <c r="G9" s="25">
        <v>177</v>
      </c>
      <c r="H9" s="25">
        <v>479.73</v>
      </c>
      <c r="I9" s="25">
        <v>479.73</v>
      </c>
      <c r="J9" s="25">
        <v>473.8</v>
      </c>
      <c r="K9" s="25">
        <v>357.31</v>
      </c>
      <c r="L9" s="23">
        <f t="shared" si="4"/>
        <v>45.025326746294795</v>
      </c>
      <c r="M9" s="23">
        <f t="shared" si="5"/>
        <v>45.025326746294795</v>
      </c>
      <c r="N9" s="23">
        <f t="shared" si="6"/>
        <v>45.58885605740819</v>
      </c>
      <c r="O9" s="23">
        <f t="shared" si="7"/>
        <v>49.53681676975176</v>
      </c>
      <c r="V9" s="38"/>
    </row>
    <row r="10" spans="1:15" ht="18.75" customHeight="1">
      <c r="A10" s="2">
        <v>5</v>
      </c>
      <c r="B10" s="6" t="s">
        <v>16</v>
      </c>
      <c r="C10" s="10" t="s">
        <v>17</v>
      </c>
      <c r="D10" s="25">
        <v>87</v>
      </c>
      <c r="E10" s="25">
        <v>105.5</v>
      </c>
      <c r="F10" s="25">
        <v>96</v>
      </c>
      <c r="G10" s="25">
        <v>27</v>
      </c>
      <c r="H10" s="25">
        <v>294.6</v>
      </c>
      <c r="I10" s="25">
        <v>208.78</v>
      </c>
      <c r="J10" s="25">
        <v>180.85</v>
      </c>
      <c r="K10" s="25">
        <v>66.1</v>
      </c>
      <c r="L10" s="23">
        <f t="shared" si="4"/>
        <v>29.531568228105904</v>
      </c>
      <c r="M10" s="23">
        <f t="shared" si="5"/>
        <v>50.53166012070122</v>
      </c>
      <c r="N10" s="23">
        <f t="shared" si="6"/>
        <v>53.08266519214819</v>
      </c>
      <c r="O10" s="23">
        <f t="shared" si="7"/>
        <v>40.84720121028745</v>
      </c>
    </row>
    <row r="11" spans="1:15" ht="18.75" customHeight="1">
      <c r="A11" s="2">
        <v>6</v>
      </c>
      <c r="B11" s="6" t="s">
        <v>18</v>
      </c>
      <c r="C11" s="10" t="s">
        <v>19</v>
      </c>
      <c r="D11" s="25">
        <v>15</v>
      </c>
      <c r="E11" s="25">
        <v>15</v>
      </c>
      <c r="F11" s="25">
        <v>15</v>
      </c>
      <c r="G11" s="25">
        <v>5</v>
      </c>
      <c r="H11" s="25">
        <v>73.5</v>
      </c>
      <c r="I11" s="25">
        <v>153.82</v>
      </c>
      <c r="J11" s="25">
        <v>207.96</v>
      </c>
      <c r="K11" s="25">
        <v>111.16</v>
      </c>
      <c r="L11" s="23">
        <f t="shared" si="4"/>
        <v>20.408163265306122</v>
      </c>
      <c r="M11" s="23">
        <f t="shared" si="5"/>
        <v>9.75165778182291</v>
      </c>
      <c r="N11" s="23">
        <f t="shared" si="6"/>
        <v>7.212925562608194</v>
      </c>
      <c r="O11" s="23">
        <f t="shared" si="7"/>
        <v>4.49802087081684</v>
      </c>
    </row>
    <row r="12" spans="1:15" ht="18.75" customHeight="1">
      <c r="A12" s="2">
        <v>7</v>
      </c>
      <c r="B12" s="6" t="s">
        <v>20</v>
      </c>
      <c r="C12" s="10" t="s">
        <v>21</v>
      </c>
      <c r="D12" s="23">
        <v>14.38</v>
      </c>
      <c r="E12" s="25">
        <v>20.89</v>
      </c>
      <c r="F12" s="25">
        <v>21</v>
      </c>
      <c r="G12" s="25">
        <v>11.32</v>
      </c>
      <c r="H12" s="25">
        <v>90.77</v>
      </c>
      <c r="I12" s="25">
        <v>52.57</v>
      </c>
      <c r="J12" s="25">
        <v>52.88</v>
      </c>
      <c r="K12" s="25">
        <v>56.6</v>
      </c>
      <c r="L12" s="23">
        <f t="shared" si="4"/>
        <v>15.8422386250964</v>
      </c>
      <c r="M12" s="23">
        <f t="shared" si="5"/>
        <v>39.73749286665399</v>
      </c>
      <c r="N12" s="23">
        <f t="shared" si="6"/>
        <v>39.7125567322239</v>
      </c>
      <c r="O12" s="23">
        <f t="shared" si="7"/>
        <v>20</v>
      </c>
    </row>
    <row r="13" spans="1:15" ht="18.75" customHeight="1">
      <c r="A13" s="2">
        <v>8</v>
      </c>
      <c r="B13" s="6" t="s">
        <v>22</v>
      </c>
      <c r="C13" s="10" t="s">
        <v>23</v>
      </c>
      <c r="D13" s="25">
        <v>46</v>
      </c>
      <c r="E13" s="25">
        <v>46</v>
      </c>
      <c r="F13" s="25">
        <v>18</v>
      </c>
      <c r="G13" s="25">
        <v>29</v>
      </c>
      <c r="H13" s="25">
        <v>163.68</v>
      </c>
      <c r="I13" s="25">
        <v>154.34</v>
      </c>
      <c r="J13" s="25">
        <v>106.52</v>
      </c>
      <c r="K13" s="25">
        <v>112.02</v>
      </c>
      <c r="L13" s="23">
        <f t="shared" si="4"/>
        <v>28.10361681329423</v>
      </c>
      <c r="M13" s="23">
        <f t="shared" si="5"/>
        <v>29.804328106777245</v>
      </c>
      <c r="N13" s="23">
        <f t="shared" si="6"/>
        <v>16.89823507322569</v>
      </c>
      <c r="O13" s="23">
        <f t="shared" si="7"/>
        <v>25.888234243885023</v>
      </c>
    </row>
    <row r="14" spans="1:15" ht="18.75" customHeight="1">
      <c r="A14" s="2">
        <v>9</v>
      </c>
      <c r="B14" s="6" t="s">
        <v>24</v>
      </c>
      <c r="C14" s="10" t="s">
        <v>25</v>
      </c>
      <c r="D14" s="25">
        <v>8</v>
      </c>
      <c r="E14" s="25">
        <v>9</v>
      </c>
      <c r="F14" s="25">
        <v>9</v>
      </c>
      <c r="G14" s="25">
        <v>10</v>
      </c>
      <c r="H14" s="25">
        <v>51.8</v>
      </c>
      <c r="I14" s="25">
        <v>55.6</v>
      </c>
      <c r="J14" s="25">
        <v>57.3</v>
      </c>
      <c r="K14" s="25">
        <v>67.47</v>
      </c>
      <c r="L14" s="23">
        <f t="shared" si="4"/>
        <v>15.444015444015443</v>
      </c>
      <c r="M14" s="23">
        <f t="shared" si="5"/>
        <v>16.18705035971223</v>
      </c>
      <c r="N14" s="23">
        <f t="shared" si="6"/>
        <v>15.706806282722512</v>
      </c>
      <c r="O14" s="23">
        <f t="shared" si="7"/>
        <v>14.8214021046391</v>
      </c>
    </row>
    <row r="15" spans="1:15" ht="18.75" customHeight="1">
      <c r="A15" s="2">
        <v>10</v>
      </c>
      <c r="B15" s="6" t="s">
        <v>26</v>
      </c>
      <c r="C15" s="10" t="s">
        <v>27</v>
      </c>
      <c r="D15" s="25">
        <v>31</v>
      </c>
      <c r="E15" s="25">
        <v>7</v>
      </c>
      <c r="F15" s="25">
        <v>7</v>
      </c>
      <c r="G15" s="25">
        <v>16</v>
      </c>
      <c r="H15" s="25">
        <v>89.82</v>
      </c>
      <c r="I15" s="25">
        <v>57.81</v>
      </c>
      <c r="J15" s="25">
        <v>56.32</v>
      </c>
      <c r="K15" s="25">
        <v>77.67</v>
      </c>
      <c r="L15" s="23">
        <f t="shared" si="4"/>
        <v>34.513471387218885</v>
      </c>
      <c r="M15" s="23">
        <f t="shared" si="5"/>
        <v>12.108631724615119</v>
      </c>
      <c r="N15" s="23">
        <f t="shared" si="6"/>
        <v>12.428977272727272</v>
      </c>
      <c r="O15" s="23">
        <f t="shared" si="7"/>
        <v>20.599974250032187</v>
      </c>
    </row>
    <row r="16" spans="1:23" ht="18.75" customHeight="1">
      <c r="A16" s="2">
        <v>11</v>
      </c>
      <c r="B16" s="6" t="s">
        <v>28</v>
      </c>
      <c r="C16" s="10" t="s">
        <v>29</v>
      </c>
      <c r="D16" s="25">
        <v>800</v>
      </c>
      <c r="E16" s="25">
        <v>800</v>
      </c>
      <c r="F16" s="25">
        <v>800</v>
      </c>
      <c r="G16" s="25">
        <v>2600</v>
      </c>
      <c r="H16" s="25">
        <v>2086.06</v>
      </c>
      <c r="I16" s="25">
        <v>2249.76</v>
      </c>
      <c r="J16" s="25">
        <v>2790.19</v>
      </c>
      <c r="K16" s="25">
        <v>3344.78</v>
      </c>
      <c r="L16" s="23">
        <f t="shared" si="4"/>
        <v>38.349807771588544</v>
      </c>
      <c r="M16" s="23">
        <f t="shared" si="5"/>
        <v>35.55934855273451</v>
      </c>
      <c r="N16" s="23">
        <f t="shared" si="6"/>
        <v>28.671882559969035</v>
      </c>
      <c r="O16" s="23">
        <f t="shared" si="7"/>
        <v>77.73306465597139</v>
      </c>
      <c r="W16" s="38"/>
    </row>
    <row r="17" spans="1:15" ht="18.75" customHeight="1">
      <c r="A17" s="2">
        <v>12</v>
      </c>
      <c r="B17" s="6" t="s">
        <v>30</v>
      </c>
      <c r="C17" s="10" t="s">
        <v>31</v>
      </c>
      <c r="D17" s="25">
        <v>1300</v>
      </c>
      <c r="E17" s="25">
        <v>3399</v>
      </c>
      <c r="F17" s="25">
        <v>2008</v>
      </c>
      <c r="G17" s="25">
        <v>2225</v>
      </c>
      <c r="H17" s="25">
        <v>2269.06</v>
      </c>
      <c r="I17" s="25">
        <v>2468.28</v>
      </c>
      <c r="J17" s="25">
        <v>2322.86</v>
      </c>
      <c r="K17" s="25">
        <v>2227.36</v>
      </c>
      <c r="L17" s="23">
        <f t="shared" si="4"/>
        <v>57.29244709262866</v>
      </c>
      <c r="M17" s="23">
        <f t="shared" si="5"/>
        <v>137.70722932568427</v>
      </c>
      <c r="N17" s="23">
        <f t="shared" si="6"/>
        <v>86.44515812403675</v>
      </c>
      <c r="O17" s="23">
        <f t="shared" si="7"/>
        <v>99.8940449680339</v>
      </c>
    </row>
    <row r="18" spans="1:24" ht="18.75" customHeight="1">
      <c r="A18" s="2">
        <v>13</v>
      </c>
      <c r="B18" s="6" t="s">
        <v>32</v>
      </c>
      <c r="C18" s="10" t="s">
        <v>33</v>
      </c>
      <c r="D18" s="25">
        <v>29</v>
      </c>
      <c r="E18" s="25">
        <v>19</v>
      </c>
      <c r="F18" s="25">
        <v>10</v>
      </c>
      <c r="G18" s="25">
        <v>10</v>
      </c>
      <c r="H18" s="25">
        <v>371.58</v>
      </c>
      <c r="I18" s="25">
        <v>192.55</v>
      </c>
      <c r="J18" s="25">
        <v>-46.36</v>
      </c>
      <c r="K18" s="25">
        <v>-16.54</v>
      </c>
      <c r="L18" s="23">
        <f t="shared" si="4"/>
        <v>7.8045104688088704</v>
      </c>
      <c r="M18" s="23">
        <f t="shared" si="5"/>
        <v>9.867566865749156</v>
      </c>
      <c r="N18" s="23">
        <f t="shared" si="6"/>
        <v>-21.570319240724764</v>
      </c>
      <c r="O18" s="23">
        <f t="shared" si="7"/>
        <v>-60.45949214026602</v>
      </c>
      <c r="X18" s="38"/>
    </row>
    <row r="19" spans="1:15" ht="18.75" customHeight="1">
      <c r="A19" s="2">
        <v>14</v>
      </c>
      <c r="B19" s="6" t="s">
        <v>34</v>
      </c>
      <c r="C19" s="10" t="s">
        <v>35</v>
      </c>
      <c r="D19" s="25">
        <v>185</v>
      </c>
      <c r="E19" s="25">
        <v>142</v>
      </c>
      <c r="F19" s="25">
        <v>220</v>
      </c>
      <c r="G19" s="25">
        <v>168</v>
      </c>
      <c r="H19" s="25">
        <v>371.41</v>
      </c>
      <c r="I19" s="25">
        <v>285.16</v>
      </c>
      <c r="J19" s="25">
        <v>442.5</v>
      </c>
      <c r="K19" s="25">
        <v>338</v>
      </c>
      <c r="L19" s="23">
        <f t="shared" si="4"/>
        <v>49.81018281683315</v>
      </c>
      <c r="M19" s="23">
        <f t="shared" si="5"/>
        <v>49.796605414504135</v>
      </c>
      <c r="N19" s="23">
        <f t="shared" si="6"/>
        <v>49.717514124293785</v>
      </c>
      <c r="O19" s="23">
        <f t="shared" si="7"/>
        <v>49.70414201183432</v>
      </c>
    </row>
    <row r="20" spans="1:15" ht="18.75" customHeight="1">
      <c r="A20" s="2">
        <v>15</v>
      </c>
      <c r="B20" s="6" t="s">
        <v>36</v>
      </c>
      <c r="C20" s="10" t="s">
        <v>37</v>
      </c>
      <c r="D20" s="25">
        <v>3130</v>
      </c>
      <c r="E20" s="25">
        <v>1989</v>
      </c>
      <c r="F20" s="25">
        <v>1745</v>
      </c>
      <c r="G20" s="23">
        <v>812.56</v>
      </c>
      <c r="H20" s="25">
        <v>3697.46</v>
      </c>
      <c r="I20" s="25">
        <v>942.68</v>
      </c>
      <c r="J20" s="25">
        <v>2203.61</v>
      </c>
      <c r="K20" s="25">
        <v>818.6</v>
      </c>
      <c r="L20" s="23">
        <f t="shared" si="4"/>
        <v>84.65270753436143</v>
      </c>
      <c r="M20" s="23">
        <f t="shared" si="5"/>
        <v>210.9941867866084</v>
      </c>
      <c r="N20" s="23">
        <f t="shared" si="6"/>
        <v>79.18824111344566</v>
      </c>
      <c r="O20" s="23">
        <f t="shared" si="7"/>
        <v>99.26215489860736</v>
      </c>
    </row>
    <row r="21" spans="1:24" ht="18.75" customHeight="1">
      <c r="A21" s="2">
        <v>16</v>
      </c>
      <c r="B21" s="6" t="s">
        <v>38</v>
      </c>
      <c r="C21" s="10" t="s">
        <v>39</v>
      </c>
      <c r="D21" s="25">
        <v>1.34</v>
      </c>
      <c r="E21" s="25">
        <v>0.35</v>
      </c>
      <c r="F21" s="25">
        <v>263</v>
      </c>
      <c r="G21" s="25">
        <v>1.39</v>
      </c>
      <c r="H21" s="25">
        <v>19.18</v>
      </c>
      <c r="I21" s="25">
        <v>5.19</v>
      </c>
      <c r="J21" s="25">
        <v>19.47</v>
      </c>
      <c r="K21" s="25">
        <v>16.38</v>
      </c>
      <c r="L21" s="23">
        <f t="shared" si="4"/>
        <v>6.986444212721586</v>
      </c>
      <c r="M21" s="23">
        <f t="shared" si="5"/>
        <v>6.743737957610789</v>
      </c>
      <c r="N21" s="23">
        <f t="shared" si="6"/>
        <v>1350.7960965588086</v>
      </c>
      <c r="O21" s="23">
        <f t="shared" si="7"/>
        <v>8.485958485958486</v>
      </c>
      <c r="U21" s="38"/>
      <c r="V21" s="38"/>
      <c r="W21" s="38"/>
      <c r="X21" s="38"/>
    </row>
    <row r="22" spans="1:24" ht="18.75" customHeight="1">
      <c r="A22" s="2">
        <v>17</v>
      </c>
      <c r="B22" s="6" t="s">
        <v>40</v>
      </c>
      <c r="C22" s="10" t="s">
        <v>41</v>
      </c>
      <c r="D22" s="25">
        <v>19</v>
      </c>
      <c r="E22" s="25">
        <v>17</v>
      </c>
      <c r="F22" s="25">
        <v>19</v>
      </c>
      <c r="G22" s="25">
        <v>19</v>
      </c>
      <c r="H22" s="25">
        <v>28.45</v>
      </c>
      <c r="I22" s="25">
        <v>37.8</v>
      </c>
      <c r="J22" s="25">
        <v>44.05</v>
      </c>
      <c r="K22" s="25">
        <v>42.76</v>
      </c>
      <c r="L22" s="23">
        <f t="shared" si="4"/>
        <v>66.78383128295255</v>
      </c>
      <c r="M22" s="23">
        <f t="shared" si="5"/>
        <v>44.973544973544975</v>
      </c>
      <c r="N22" s="23">
        <f t="shared" si="6"/>
        <v>43.1328036322361</v>
      </c>
      <c r="O22" s="23">
        <f t="shared" si="7"/>
        <v>44.43405051449953</v>
      </c>
      <c r="W22" s="38"/>
      <c r="X22" s="38"/>
    </row>
    <row r="23" spans="1:15" ht="18.75" customHeight="1">
      <c r="A23" s="2">
        <v>18</v>
      </c>
      <c r="B23" s="6" t="s">
        <v>42</v>
      </c>
      <c r="C23" s="10" t="s">
        <v>43</v>
      </c>
      <c r="D23" s="25">
        <v>66</v>
      </c>
      <c r="E23" s="25">
        <v>46</v>
      </c>
      <c r="F23" s="25">
        <v>53</v>
      </c>
      <c r="G23" s="25">
        <v>37</v>
      </c>
      <c r="H23" s="25">
        <v>163.6</v>
      </c>
      <c r="I23" s="25">
        <v>112.78</v>
      </c>
      <c r="J23" s="25">
        <v>134.36</v>
      </c>
      <c r="K23" s="25">
        <v>91.36</v>
      </c>
      <c r="L23" s="23">
        <f t="shared" si="4"/>
        <v>40.34229828850856</v>
      </c>
      <c r="M23" s="23">
        <f t="shared" si="5"/>
        <v>40.78737364780989</v>
      </c>
      <c r="N23" s="23">
        <f t="shared" si="6"/>
        <v>39.44626376897886</v>
      </c>
      <c r="O23" s="23">
        <f t="shared" si="7"/>
        <v>40.49912434325744</v>
      </c>
    </row>
    <row r="24" spans="1:15" ht="18.75" customHeight="1">
      <c r="A24" s="2">
        <v>19</v>
      </c>
      <c r="B24" s="6" t="s">
        <v>44</v>
      </c>
      <c r="C24" s="10" t="s">
        <v>45</v>
      </c>
      <c r="D24" s="25">
        <v>3.57</v>
      </c>
      <c r="E24" s="25">
        <v>6.25</v>
      </c>
      <c r="F24" s="25">
        <v>6500</v>
      </c>
      <c r="G24" s="25">
        <v>3400</v>
      </c>
      <c r="H24" s="25">
        <v>4812.86</v>
      </c>
      <c r="I24" s="25">
        <v>7832.36</v>
      </c>
      <c r="J24" s="25">
        <v>8101.44</v>
      </c>
      <c r="K24" s="25">
        <v>6363.64</v>
      </c>
      <c r="L24" s="23">
        <f t="shared" si="4"/>
        <v>0.07417626941153492</v>
      </c>
      <c r="M24" s="23">
        <f t="shared" si="5"/>
        <v>0.07979714926280201</v>
      </c>
      <c r="N24" s="23">
        <f t="shared" si="6"/>
        <v>80.23264999802505</v>
      </c>
      <c r="O24" s="23">
        <f t="shared" si="7"/>
        <v>53.42854089797663</v>
      </c>
    </row>
    <row r="25" spans="1:23" ht="18.75" customHeight="1">
      <c r="A25" s="2">
        <v>20</v>
      </c>
      <c r="B25" s="6" t="s">
        <v>46</v>
      </c>
      <c r="C25" s="10" t="s">
        <v>47</v>
      </c>
      <c r="D25" s="25">
        <v>5.37</v>
      </c>
      <c r="E25" s="25">
        <v>6.5</v>
      </c>
      <c r="F25" s="25">
        <v>368.5</v>
      </c>
      <c r="G25" s="25">
        <v>4.2</v>
      </c>
      <c r="H25" s="25">
        <v>26.9</v>
      </c>
      <c r="I25" s="25">
        <v>31.79</v>
      </c>
      <c r="J25" s="25">
        <v>40.8</v>
      </c>
      <c r="K25" s="25">
        <v>31.35</v>
      </c>
      <c r="L25" s="23">
        <f t="shared" si="4"/>
        <v>19.96282527881041</v>
      </c>
      <c r="M25" s="23">
        <f t="shared" si="5"/>
        <v>20.44668134633533</v>
      </c>
      <c r="N25" s="23">
        <f t="shared" si="6"/>
        <v>903.1862745098041</v>
      </c>
      <c r="O25" s="23">
        <f t="shared" si="7"/>
        <v>13.397129186602871</v>
      </c>
      <c r="V25" s="38"/>
      <c r="W25" s="38"/>
    </row>
    <row r="26" spans="1:15" ht="18.75" customHeight="1">
      <c r="A26" s="2">
        <v>21</v>
      </c>
      <c r="B26" s="6" t="s">
        <v>48</v>
      </c>
      <c r="C26" s="10" t="s">
        <v>49</v>
      </c>
      <c r="D26" s="25">
        <v>720.75</v>
      </c>
      <c r="E26" s="25">
        <v>461.97</v>
      </c>
      <c r="F26" s="25">
        <v>324.57</v>
      </c>
      <c r="G26" s="25">
        <v>289.73</v>
      </c>
      <c r="H26" s="25">
        <v>1258.66</v>
      </c>
      <c r="I26" s="25">
        <v>792.55</v>
      </c>
      <c r="J26" s="25">
        <v>875.02</v>
      </c>
      <c r="K26" s="25">
        <v>883.59</v>
      </c>
      <c r="L26" s="23">
        <f t="shared" si="4"/>
        <v>57.26327999618641</v>
      </c>
      <c r="M26" s="23">
        <f t="shared" si="5"/>
        <v>58.28906693584002</v>
      </c>
      <c r="N26" s="23">
        <f t="shared" si="6"/>
        <v>37.092866448766884</v>
      </c>
      <c r="O26" s="23">
        <f t="shared" si="7"/>
        <v>32.790094953541804</v>
      </c>
    </row>
    <row r="27" spans="1:24" ht="18.75" customHeight="1">
      <c r="A27" s="2">
        <v>22</v>
      </c>
      <c r="B27" s="6" t="s">
        <v>50</v>
      </c>
      <c r="C27" s="10" t="s">
        <v>51</v>
      </c>
      <c r="D27" s="25">
        <v>3.5</v>
      </c>
      <c r="E27" s="25">
        <v>4.5</v>
      </c>
      <c r="F27" s="25">
        <v>4.5</v>
      </c>
      <c r="G27" s="25">
        <v>4.5</v>
      </c>
      <c r="H27" s="25">
        <v>15.53</v>
      </c>
      <c r="I27" s="25">
        <v>23.52</v>
      </c>
      <c r="J27" s="25">
        <v>52.23</v>
      </c>
      <c r="K27" s="25">
        <v>26.2</v>
      </c>
      <c r="L27" s="23">
        <f t="shared" si="4"/>
        <v>22.53702511268513</v>
      </c>
      <c r="M27" s="23">
        <f t="shared" si="5"/>
        <v>19.132653061224488</v>
      </c>
      <c r="N27" s="23">
        <f t="shared" si="6"/>
        <v>8.615738081562322</v>
      </c>
      <c r="O27" s="23">
        <f t="shared" si="7"/>
        <v>17.17557251908397</v>
      </c>
      <c r="X27" s="38"/>
    </row>
    <row r="28" spans="1:15" ht="18.75" customHeight="1">
      <c r="A28" s="2">
        <v>23</v>
      </c>
      <c r="B28" s="6" t="s">
        <v>52</v>
      </c>
      <c r="C28" s="10" t="s">
        <v>53</v>
      </c>
      <c r="D28" s="25">
        <v>367.74</v>
      </c>
      <c r="E28" s="25">
        <v>407.42</v>
      </c>
      <c r="F28" s="25">
        <v>375.34</v>
      </c>
      <c r="G28" s="25">
        <v>304.91</v>
      </c>
      <c r="H28" s="25">
        <v>817.2</v>
      </c>
      <c r="I28" s="25">
        <v>905.37</v>
      </c>
      <c r="J28" s="25">
        <v>938.35</v>
      </c>
      <c r="K28" s="25">
        <v>762.28</v>
      </c>
      <c r="L28" s="23">
        <f t="shared" si="4"/>
        <v>45</v>
      </c>
      <c r="M28" s="23">
        <f t="shared" si="5"/>
        <v>45.00038658228128</v>
      </c>
      <c r="N28" s="23">
        <f t="shared" si="6"/>
        <v>40</v>
      </c>
      <c r="O28" s="23">
        <f t="shared" si="7"/>
        <v>39.99973762921761</v>
      </c>
    </row>
    <row r="29" spans="1:15" ht="18.75" customHeight="1">
      <c r="A29" s="2">
        <v>24</v>
      </c>
      <c r="B29" s="6" t="s">
        <v>54</v>
      </c>
      <c r="C29" s="10" t="s">
        <v>55</v>
      </c>
      <c r="D29" s="25">
        <v>29.33</v>
      </c>
      <c r="E29" s="25">
        <v>35</v>
      </c>
      <c r="F29" s="25">
        <v>30</v>
      </c>
      <c r="G29" s="25">
        <v>40</v>
      </c>
      <c r="H29" s="25">
        <v>53.29</v>
      </c>
      <c r="I29" s="25">
        <v>62.51</v>
      </c>
      <c r="J29" s="25">
        <v>48.02</v>
      </c>
      <c r="K29" s="25">
        <v>56.1</v>
      </c>
      <c r="L29" s="23">
        <f t="shared" si="4"/>
        <v>55.03846875586413</v>
      </c>
      <c r="M29" s="23">
        <f t="shared" si="5"/>
        <v>55.99104143337066</v>
      </c>
      <c r="N29" s="23">
        <f t="shared" si="6"/>
        <v>62.473969179508536</v>
      </c>
      <c r="O29" s="23">
        <f t="shared" si="7"/>
        <v>71.301247771836</v>
      </c>
    </row>
    <row r="30" spans="1:15" ht="18.75" customHeight="1">
      <c r="A30" s="2">
        <v>25</v>
      </c>
      <c r="B30" s="6" t="s">
        <v>56</v>
      </c>
      <c r="C30" s="10" t="s">
        <v>57</v>
      </c>
      <c r="D30" s="25">
        <v>830</v>
      </c>
      <c r="E30" s="25">
        <v>690</v>
      </c>
      <c r="F30" s="25">
        <v>935</v>
      </c>
      <c r="G30" s="25">
        <v>691</v>
      </c>
      <c r="H30" s="25">
        <v>1549.45</v>
      </c>
      <c r="I30" s="25">
        <v>1295.85</v>
      </c>
      <c r="J30" s="25">
        <v>1439.52</v>
      </c>
      <c r="K30" s="25">
        <v>1033.07</v>
      </c>
      <c r="L30" s="23">
        <f t="shared" si="4"/>
        <v>53.56739488205492</v>
      </c>
      <c r="M30" s="23">
        <f t="shared" si="5"/>
        <v>53.24690357680287</v>
      </c>
      <c r="N30" s="23">
        <f t="shared" si="6"/>
        <v>64.95220629098588</v>
      </c>
      <c r="O30" s="23">
        <f t="shared" si="7"/>
        <v>66.88801339696245</v>
      </c>
    </row>
    <row r="31" spans="1:15" ht="18.75" customHeight="1">
      <c r="A31" s="2">
        <v>26</v>
      </c>
      <c r="B31" s="6" t="s">
        <v>58</v>
      </c>
      <c r="C31" s="10" t="s">
        <v>59</v>
      </c>
      <c r="D31" s="25">
        <v>634</v>
      </c>
      <c r="E31" s="25">
        <v>701</v>
      </c>
      <c r="F31" s="25">
        <v>336</v>
      </c>
      <c r="G31" s="25">
        <v>342</v>
      </c>
      <c r="H31" s="25">
        <v>634.24</v>
      </c>
      <c r="I31" s="25">
        <v>701.52</v>
      </c>
      <c r="J31" s="25">
        <v>752.1</v>
      </c>
      <c r="K31" s="25">
        <v>766.95</v>
      </c>
      <c r="L31" s="23">
        <f t="shared" si="4"/>
        <v>99.96215943491423</v>
      </c>
      <c r="M31" s="23">
        <f t="shared" si="5"/>
        <v>99.92587524233095</v>
      </c>
      <c r="N31" s="23">
        <f t="shared" si="6"/>
        <v>44.67491025129637</v>
      </c>
      <c r="O31" s="23">
        <f t="shared" si="7"/>
        <v>44.5922159202034</v>
      </c>
    </row>
    <row r="32" spans="1:15" ht="18.75" customHeight="1">
      <c r="A32" s="2">
        <v>27</v>
      </c>
      <c r="B32" s="6" t="s">
        <v>60</v>
      </c>
      <c r="C32" s="10" t="s">
        <v>61</v>
      </c>
      <c r="D32" s="25">
        <v>22.32</v>
      </c>
      <c r="E32" s="25">
        <v>27.82</v>
      </c>
      <c r="F32" s="25">
        <v>20.03</v>
      </c>
      <c r="G32" s="25">
        <v>20.35</v>
      </c>
      <c r="H32" s="25">
        <v>74.99</v>
      </c>
      <c r="I32" s="25">
        <v>92.82</v>
      </c>
      <c r="J32" s="25">
        <v>100.04</v>
      </c>
      <c r="K32" s="25">
        <v>101.65</v>
      </c>
      <c r="L32" s="23">
        <f t="shared" si="4"/>
        <v>29.76396852913722</v>
      </c>
      <c r="M32" s="23">
        <f t="shared" si="5"/>
        <v>29.97198879551821</v>
      </c>
      <c r="N32" s="23">
        <f t="shared" si="6"/>
        <v>20.021991203518592</v>
      </c>
      <c r="O32" s="23">
        <f t="shared" si="7"/>
        <v>20.019675356615842</v>
      </c>
    </row>
    <row r="33" spans="1:22" ht="18.75" customHeight="1" thickBot="1">
      <c r="A33" s="3">
        <v>28</v>
      </c>
      <c r="B33" s="7" t="s">
        <v>62</v>
      </c>
      <c r="C33" s="11" t="s">
        <v>63</v>
      </c>
      <c r="D33" s="26">
        <v>2.11</v>
      </c>
      <c r="E33" s="26">
        <v>11.46</v>
      </c>
      <c r="F33" s="26">
        <v>10.31</v>
      </c>
      <c r="G33" s="26">
        <v>15.44</v>
      </c>
      <c r="H33" s="26">
        <v>26.37</v>
      </c>
      <c r="I33" s="26">
        <v>38.21</v>
      </c>
      <c r="J33" s="26">
        <v>51.88</v>
      </c>
      <c r="K33" s="26">
        <v>77.2</v>
      </c>
      <c r="L33" s="27">
        <f t="shared" si="4"/>
        <v>8.00151687523701</v>
      </c>
      <c r="M33" s="27">
        <f t="shared" si="5"/>
        <v>29.992148652185293</v>
      </c>
      <c r="N33" s="27">
        <f t="shared" si="6"/>
        <v>19.8727833461835</v>
      </c>
      <c r="O33" s="27">
        <f t="shared" si="7"/>
        <v>20</v>
      </c>
      <c r="V33" s="38"/>
    </row>
  </sheetData>
  <mergeCells count="6">
    <mergeCell ref="L4:O4"/>
    <mergeCell ref="A4:A5"/>
    <mergeCell ref="B4:B5"/>
    <mergeCell ref="C4:C5"/>
    <mergeCell ref="D4:G4"/>
    <mergeCell ref="H4:K4"/>
  </mergeCells>
  <printOptions/>
  <pageMargins left="0.7" right="0.23" top="0.75" bottom="0.75" header="0.3" footer="0.3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view="pageBreakPreview" zoomScale="60" workbookViewId="0" topLeftCell="A1">
      <selection activeCell="M14" sqref="M14"/>
    </sheetView>
  </sheetViews>
  <sheetFormatPr defaultColWidth="9.140625" defaultRowHeight="18.75" customHeight="1"/>
  <cols>
    <col min="1" max="1" width="7.7109375" style="4" customWidth="1"/>
    <col min="2" max="2" width="9.140625" style="8" customWidth="1"/>
    <col min="3" max="3" width="43.57421875" style="12" customWidth="1"/>
    <col min="4" max="7" width="13.57421875" style="12" customWidth="1"/>
    <col min="8" max="11" width="15.00390625" style="12" customWidth="1"/>
    <col min="12" max="15" width="11.57421875" style="12" customWidth="1"/>
  </cols>
  <sheetData>
    <row r="1" ht="18.75" customHeight="1">
      <c r="L1" s="17" t="s">
        <v>86</v>
      </c>
    </row>
    <row r="2" spans="1:15" ht="18.75" customHeight="1">
      <c r="A2" s="1" t="s">
        <v>76</v>
      </c>
      <c r="B2" s="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 customHeight="1" thickBot="1">
      <c r="A3" s="1"/>
      <c r="B3" s="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.75" customHeight="1" thickBot="1">
      <c r="A4" s="46" t="s">
        <v>0</v>
      </c>
      <c r="B4" s="48" t="s">
        <v>1</v>
      </c>
      <c r="C4" s="48" t="s">
        <v>2</v>
      </c>
      <c r="D4" s="45" t="s">
        <v>69</v>
      </c>
      <c r="E4" s="45"/>
      <c r="F4" s="45"/>
      <c r="G4" s="45"/>
      <c r="H4" s="45" t="s">
        <v>6</v>
      </c>
      <c r="I4" s="45"/>
      <c r="J4" s="45"/>
      <c r="K4" s="45"/>
      <c r="L4" s="45" t="s">
        <v>87</v>
      </c>
      <c r="M4" s="45"/>
      <c r="N4" s="45"/>
      <c r="O4" s="45"/>
    </row>
    <row r="5" spans="1:15" ht="18.75" customHeight="1" thickBot="1">
      <c r="A5" s="47"/>
      <c r="B5" s="49"/>
      <c r="C5" s="49"/>
      <c r="D5" s="19">
        <v>2012</v>
      </c>
      <c r="E5" s="19">
        <v>2013</v>
      </c>
      <c r="F5" s="19">
        <v>2014</v>
      </c>
      <c r="G5" s="19">
        <v>2015</v>
      </c>
      <c r="H5" s="19">
        <v>2012</v>
      </c>
      <c r="I5" s="19">
        <v>2013</v>
      </c>
      <c r="J5" s="19">
        <v>2014</v>
      </c>
      <c r="K5" s="19">
        <v>2015</v>
      </c>
      <c r="L5" s="19">
        <v>2012</v>
      </c>
      <c r="M5" s="19">
        <v>2013</v>
      </c>
      <c r="N5" s="19">
        <v>2014</v>
      </c>
      <c r="O5" s="19">
        <v>2015</v>
      </c>
    </row>
    <row r="6" spans="1:15" ht="18.75" customHeight="1">
      <c r="A6" s="2">
        <v>1</v>
      </c>
      <c r="B6" s="6" t="s">
        <v>8</v>
      </c>
      <c r="C6" s="10" t="s">
        <v>9</v>
      </c>
      <c r="D6" s="32">
        <v>3706579</v>
      </c>
      <c r="E6" s="32">
        <v>2813057</v>
      </c>
      <c r="F6" s="32">
        <v>2278822</v>
      </c>
      <c r="G6" s="32">
        <v>2082935</v>
      </c>
      <c r="H6" s="32">
        <v>64714116</v>
      </c>
      <c r="I6" s="32">
        <v>82623566</v>
      </c>
      <c r="J6" s="32">
        <v>79762813</v>
      </c>
      <c r="K6" s="32">
        <v>82193328</v>
      </c>
      <c r="L6" s="10">
        <f aca="true" t="shared" si="0" ref="L6:O33">D6/H6*100</f>
        <v>5.72762053954349</v>
      </c>
      <c r="M6" s="10">
        <f t="shared" si="0"/>
        <v>3.4046666540633215</v>
      </c>
      <c r="N6" s="10">
        <f t="shared" si="0"/>
        <v>2.856998034911331</v>
      </c>
      <c r="O6" s="10">
        <f t="shared" si="0"/>
        <v>2.534189879743037</v>
      </c>
    </row>
    <row r="7" spans="1:15" ht="18.75" customHeight="1">
      <c r="A7" s="2">
        <v>2</v>
      </c>
      <c r="B7" s="6" t="s">
        <v>10</v>
      </c>
      <c r="C7" s="10" t="s">
        <v>11</v>
      </c>
      <c r="D7" s="32">
        <v>618833</v>
      </c>
      <c r="E7" s="32">
        <v>615627</v>
      </c>
      <c r="F7" s="32">
        <v>790563</v>
      </c>
      <c r="G7" s="32">
        <v>1058741</v>
      </c>
      <c r="H7" s="32">
        <v>11787525</v>
      </c>
      <c r="I7" s="32">
        <v>14633141</v>
      </c>
      <c r="J7" s="32">
        <v>14791917</v>
      </c>
      <c r="K7" s="32">
        <v>15203130</v>
      </c>
      <c r="L7" s="10">
        <f t="shared" si="0"/>
        <v>5.249897667237184</v>
      </c>
      <c r="M7" s="10">
        <f t="shared" si="0"/>
        <v>4.207073518938962</v>
      </c>
      <c r="N7" s="10">
        <f t="shared" si="0"/>
        <v>5.3445608165594765</v>
      </c>
      <c r="O7" s="10">
        <f t="shared" si="0"/>
        <v>6.963967288314972</v>
      </c>
    </row>
    <row r="8" spans="1:15" ht="18.75" customHeight="1">
      <c r="A8" s="2">
        <v>3</v>
      </c>
      <c r="B8" s="6" t="s">
        <v>12</v>
      </c>
      <c r="C8" s="10" t="s">
        <v>13</v>
      </c>
      <c r="D8" s="32">
        <v>171192</v>
      </c>
      <c r="E8" s="32">
        <v>209006</v>
      </c>
      <c r="F8" s="32">
        <v>260221</v>
      </c>
      <c r="G8" s="32">
        <v>265120</v>
      </c>
      <c r="H8" s="32">
        <v>1239927</v>
      </c>
      <c r="I8" s="32">
        <v>1451020</v>
      </c>
      <c r="J8" s="32">
        <v>1633339</v>
      </c>
      <c r="K8" s="32">
        <v>1810083</v>
      </c>
      <c r="L8" s="10">
        <f t="shared" si="0"/>
        <v>13.806619260650022</v>
      </c>
      <c r="M8" s="10">
        <f t="shared" si="0"/>
        <v>14.404074375267054</v>
      </c>
      <c r="N8" s="10">
        <f t="shared" si="0"/>
        <v>15.931842685443746</v>
      </c>
      <c r="O8" s="10">
        <f t="shared" si="0"/>
        <v>14.64684216138155</v>
      </c>
    </row>
    <row r="9" spans="1:15" ht="18.75" customHeight="1">
      <c r="A9" s="2">
        <v>4</v>
      </c>
      <c r="B9" s="6" t="s">
        <v>14</v>
      </c>
      <c r="C9" s="10" t="s">
        <v>15</v>
      </c>
      <c r="D9" s="32">
        <v>22742000</v>
      </c>
      <c r="E9" s="32">
        <v>22297000</v>
      </c>
      <c r="F9" s="32">
        <v>22125000</v>
      </c>
      <c r="G9" s="32">
        <v>15613000</v>
      </c>
      <c r="H9" s="32">
        <v>182274000</v>
      </c>
      <c r="I9" s="32">
        <v>213994000</v>
      </c>
      <c r="J9" s="32">
        <v>236029000</v>
      </c>
      <c r="K9" s="32">
        <v>245435000</v>
      </c>
      <c r="L9" s="10">
        <f t="shared" si="0"/>
        <v>12.476820610728904</v>
      </c>
      <c r="M9" s="10">
        <f t="shared" si="0"/>
        <v>10.419451012645215</v>
      </c>
      <c r="N9" s="10">
        <f t="shared" si="0"/>
        <v>9.373848128831627</v>
      </c>
      <c r="O9" s="10">
        <f t="shared" si="0"/>
        <v>6.36135840446554</v>
      </c>
    </row>
    <row r="10" spans="1:15" ht="18.75" customHeight="1">
      <c r="A10" s="2">
        <v>5</v>
      </c>
      <c r="B10" s="6" t="s">
        <v>16</v>
      </c>
      <c r="C10" s="10" t="s">
        <v>17</v>
      </c>
      <c r="D10" s="32">
        <v>1135914</v>
      </c>
      <c r="E10" s="32">
        <v>1058015</v>
      </c>
      <c r="F10" s="32">
        <v>956409</v>
      </c>
      <c r="G10" s="32">
        <v>322701</v>
      </c>
      <c r="H10" s="32">
        <v>8881642</v>
      </c>
      <c r="I10" s="32">
        <v>12617678</v>
      </c>
      <c r="J10" s="32">
        <v>14380926</v>
      </c>
      <c r="K10" s="32">
        <v>14339110</v>
      </c>
      <c r="L10" s="10">
        <f t="shared" si="0"/>
        <v>12.789459426533966</v>
      </c>
      <c r="M10" s="10">
        <f t="shared" si="0"/>
        <v>8.385179903941122</v>
      </c>
      <c r="N10" s="10">
        <f t="shared" si="0"/>
        <v>6.650538358934606</v>
      </c>
      <c r="O10" s="10">
        <f t="shared" si="0"/>
        <v>2.250495323628872</v>
      </c>
    </row>
    <row r="11" spans="1:15" ht="18.75" customHeight="1">
      <c r="A11" s="2">
        <v>6</v>
      </c>
      <c r="B11" s="6" t="s">
        <v>18</v>
      </c>
      <c r="C11" s="10" t="s">
        <v>19</v>
      </c>
      <c r="D11" s="32">
        <v>1478859</v>
      </c>
      <c r="E11" s="32">
        <v>2905649</v>
      </c>
      <c r="F11" s="32">
        <v>3996464</v>
      </c>
      <c r="G11" s="32">
        <v>2351380</v>
      </c>
      <c r="H11" s="32">
        <v>16756718</v>
      </c>
      <c r="I11" s="32">
        <v>22572159</v>
      </c>
      <c r="J11" s="32">
        <v>28134725</v>
      </c>
      <c r="K11" s="32">
        <v>36022148</v>
      </c>
      <c r="L11" s="10">
        <f t="shared" si="0"/>
        <v>8.825469283424118</v>
      </c>
      <c r="M11" s="10">
        <f t="shared" si="0"/>
        <v>12.872711910278497</v>
      </c>
      <c r="N11" s="10">
        <f t="shared" si="0"/>
        <v>14.20473809500537</v>
      </c>
      <c r="O11" s="10">
        <f t="shared" si="0"/>
        <v>6.527595189492865</v>
      </c>
    </row>
    <row r="12" spans="1:15" ht="18.75" customHeight="1">
      <c r="A12" s="2">
        <v>7</v>
      </c>
      <c r="B12" s="6" t="s">
        <v>20</v>
      </c>
      <c r="C12" s="10" t="s">
        <v>21</v>
      </c>
      <c r="D12" s="32">
        <v>189428</v>
      </c>
      <c r="E12" s="32">
        <v>250017</v>
      </c>
      <c r="F12" s="32">
        <v>269760</v>
      </c>
      <c r="G12" s="32">
        <v>293572</v>
      </c>
      <c r="H12" s="32">
        <v>795015</v>
      </c>
      <c r="I12" s="32">
        <v>916594</v>
      </c>
      <c r="J12" s="32">
        <v>1085460</v>
      </c>
      <c r="K12" s="32">
        <v>1279507</v>
      </c>
      <c r="L12" s="10">
        <f t="shared" si="0"/>
        <v>23.826971818141796</v>
      </c>
      <c r="M12" s="10">
        <f t="shared" si="0"/>
        <v>27.27674412007934</v>
      </c>
      <c r="N12" s="10">
        <f t="shared" si="0"/>
        <v>24.852136421425016</v>
      </c>
      <c r="O12" s="10">
        <f t="shared" si="0"/>
        <v>22.944149582612678</v>
      </c>
    </row>
    <row r="13" spans="1:15" ht="18.75" customHeight="1">
      <c r="A13" s="2">
        <v>8</v>
      </c>
      <c r="B13" s="6" t="s">
        <v>22</v>
      </c>
      <c r="C13" s="10" t="s">
        <v>23</v>
      </c>
      <c r="D13" s="32">
        <v>2680872</v>
      </c>
      <c r="E13" s="32">
        <v>2528690</v>
      </c>
      <c r="F13" s="32">
        <v>1746644</v>
      </c>
      <c r="G13" s="32">
        <v>1832598</v>
      </c>
      <c r="H13" s="32">
        <v>12348627</v>
      </c>
      <c r="I13" s="32">
        <v>15722197</v>
      </c>
      <c r="J13" s="32">
        <v>20862439</v>
      </c>
      <c r="K13" s="32">
        <v>24684915</v>
      </c>
      <c r="L13" s="10">
        <f t="shared" si="0"/>
        <v>21.709879163084285</v>
      </c>
      <c r="M13" s="10">
        <f t="shared" si="0"/>
        <v>16.08356643794757</v>
      </c>
      <c r="N13" s="10">
        <f t="shared" si="0"/>
        <v>8.372194641288107</v>
      </c>
      <c r="O13" s="10">
        <f t="shared" si="0"/>
        <v>7.4239591264543545</v>
      </c>
    </row>
    <row r="14" spans="1:15" ht="18.75" customHeight="1">
      <c r="A14" s="2">
        <v>9</v>
      </c>
      <c r="B14" s="6" t="s">
        <v>24</v>
      </c>
      <c r="C14" s="10" t="s">
        <v>25</v>
      </c>
      <c r="D14" s="32">
        <v>36198</v>
      </c>
      <c r="E14" s="32">
        <v>39451</v>
      </c>
      <c r="F14" s="32">
        <v>40756</v>
      </c>
      <c r="G14" s="32">
        <v>47040</v>
      </c>
      <c r="H14" s="32">
        <v>273893</v>
      </c>
      <c r="I14" s="32">
        <v>343602</v>
      </c>
      <c r="J14" s="32">
        <v>411349</v>
      </c>
      <c r="K14" s="32">
        <v>389692</v>
      </c>
      <c r="L14" s="10">
        <f t="shared" si="0"/>
        <v>13.216109940743284</v>
      </c>
      <c r="M14" s="10">
        <f t="shared" si="0"/>
        <v>11.48159789523926</v>
      </c>
      <c r="N14" s="10">
        <f t="shared" si="0"/>
        <v>9.907888435367534</v>
      </c>
      <c r="O14" s="10">
        <f t="shared" si="0"/>
        <v>12.071071512887102</v>
      </c>
    </row>
    <row r="15" spans="1:15" ht="18.75" customHeight="1">
      <c r="A15" s="2">
        <v>10</v>
      </c>
      <c r="B15" s="6" t="s">
        <v>26</v>
      </c>
      <c r="C15" s="10" t="s">
        <v>27</v>
      </c>
      <c r="D15" s="32">
        <v>28743</v>
      </c>
      <c r="E15" s="32">
        <v>18543</v>
      </c>
      <c r="F15" s="32">
        <v>18060</v>
      </c>
      <c r="G15" s="32">
        <v>24922</v>
      </c>
      <c r="H15" s="32">
        <v>428881</v>
      </c>
      <c r="I15" s="32">
        <v>377604</v>
      </c>
      <c r="J15" s="32">
        <v>420613</v>
      </c>
      <c r="K15" s="32">
        <v>447899</v>
      </c>
      <c r="L15" s="10">
        <f t="shared" si="0"/>
        <v>6.701859023831785</v>
      </c>
      <c r="M15" s="10">
        <f t="shared" si="0"/>
        <v>4.910700098515906</v>
      </c>
      <c r="N15" s="10">
        <f t="shared" si="0"/>
        <v>4.293733194171364</v>
      </c>
      <c r="O15" s="10">
        <f t="shared" si="0"/>
        <v>5.564200857782669</v>
      </c>
    </row>
    <row r="16" spans="1:15" ht="18.75" customHeight="1">
      <c r="A16" s="2">
        <v>11</v>
      </c>
      <c r="B16" s="6" t="s">
        <v>28</v>
      </c>
      <c r="C16" s="10" t="s">
        <v>29</v>
      </c>
      <c r="D16" s="32">
        <v>4068711</v>
      </c>
      <c r="E16" s="32">
        <v>4383932</v>
      </c>
      <c r="F16" s="32">
        <v>5395293</v>
      </c>
      <c r="G16" s="32">
        <v>6452834</v>
      </c>
      <c r="H16" s="32">
        <v>41509325</v>
      </c>
      <c r="I16" s="32">
        <v>50770251</v>
      </c>
      <c r="J16" s="32">
        <v>58220600</v>
      </c>
      <c r="K16" s="32">
        <v>63505413</v>
      </c>
      <c r="L16" s="10">
        <f t="shared" si="0"/>
        <v>9.801920411859264</v>
      </c>
      <c r="M16" s="10">
        <f t="shared" si="0"/>
        <v>8.63484405464137</v>
      </c>
      <c r="N16" s="10">
        <f t="shared" si="0"/>
        <v>9.266982820513702</v>
      </c>
      <c r="O16" s="10">
        <f t="shared" si="0"/>
        <v>10.161077135267194</v>
      </c>
    </row>
    <row r="17" spans="1:15" ht="18.75" customHeight="1">
      <c r="A17" s="2">
        <v>12</v>
      </c>
      <c r="B17" s="6" t="s">
        <v>30</v>
      </c>
      <c r="C17" s="10" t="s">
        <v>31</v>
      </c>
      <c r="D17" s="32">
        <v>9945296</v>
      </c>
      <c r="E17" s="32">
        <v>10818486</v>
      </c>
      <c r="F17" s="32">
        <v>10181083</v>
      </c>
      <c r="G17" s="32">
        <v>10363308</v>
      </c>
      <c r="H17" s="32">
        <v>26247527</v>
      </c>
      <c r="I17" s="32">
        <v>27404594</v>
      </c>
      <c r="J17" s="32">
        <v>28380630</v>
      </c>
      <c r="K17" s="32">
        <v>38010724</v>
      </c>
      <c r="L17" s="10">
        <f t="shared" si="0"/>
        <v>37.89041154239026</v>
      </c>
      <c r="M17" s="10">
        <f t="shared" si="0"/>
        <v>39.47690668214241</v>
      </c>
      <c r="N17" s="10">
        <f t="shared" si="0"/>
        <v>35.87335094393605</v>
      </c>
      <c r="O17" s="10">
        <f t="shared" si="0"/>
        <v>27.264168922433573</v>
      </c>
    </row>
    <row r="18" spans="1:15" ht="18.75" customHeight="1">
      <c r="A18" s="2">
        <v>13</v>
      </c>
      <c r="B18" s="6" t="s">
        <v>32</v>
      </c>
      <c r="C18" s="10" t="s">
        <v>33</v>
      </c>
      <c r="D18" s="32">
        <v>899091</v>
      </c>
      <c r="E18" s="32">
        <v>621140</v>
      </c>
      <c r="F18" s="32">
        <v>-67093</v>
      </c>
      <c r="G18" s="32">
        <v>-22489</v>
      </c>
      <c r="H18" s="32">
        <v>17577664</v>
      </c>
      <c r="I18" s="32">
        <v>22315023</v>
      </c>
      <c r="J18" s="32">
        <v>23471398</v>
      </c>
      <c r="K18" s="32">
        <v>24860958</v>
      </c>
      <c r="L18" s="10">
        <f t="shared" si="0"/>
        <v>5.114962943881507</v>
      </c>
      <c r="M18" s="10">
        <f t="shared" si="0"/>
        <v>2.783505981598137</v>
      </c>
      <c r="N18" s="10">
        <f t="shared" si="0"/>
        <v>-0.2858500375648694</v>
      </c>
      <c r="O18" s="10">
        <f t="shared" si="0"/>
        <v>-0.09045910459283187</v>
      </c>
    </row>
    <row r="19" spans="1:15" ht="18.75" customHeight="1">
      <c r="A19" s="2">
        <v>14</v>
      </c>
      <c r="B19" s="6" t="s">
        <v>34</v>
      </c>
      <c r="C19" s="10" t="s">
        <v>35</v>
      </c>
      <c r="D19" s="32">
        <v>4779446</v>
      </c>
      <c r="E19" s="32">
        <v>3416635</v>
      </c>
      <c r="F19" s="32">
        <v>5146323</v>
      </c>
      <c r="G19" s="32">
        <v>3709501</v>
      </c>
      <c r="H19" s="32">
        <v>59324207</v>
      </c>
      <c r="I19" s="32">
        <v>78092789</v>
      </c>
      <c r="J19" s="32">
        <v>85938885</v>
      </c>
      <c r="K19" s="32">
        <v>91831526</v>
      </c>
      <c r="L19" s="10">
        <f t="shared" si="0"/>
        <v>8.056485272529644</v>
      </c>
      <c r="M19" s="10">
        <f t="shared" si="0"/>
        <v>4.375096655851285</v>
      </c>
      <c r="N19" s="10">
        <f t="shared" si="0"/>
        <v>5.988352071358618</v>
      </c>
      <c r="O19" s="10">
        <f t="shared" si="0"/>
        <v>4.039463528026312</v>
      </c>
    </row>
    <row r="20" spans="1:15" ht="18.75" customHeight="1">
      <c r="A20" s="2">
        <v>15</v>
      </c>
      <c r="B20" s="6" t="s">
        <v>36</v>
      </c>
      <c r="C20" s="10" t="s">
        <v>37</v>
      </c>
      <c r="D20" s="32">
        <v>4177856</v>
      </c>
      <c r="E20" s="32">
        <v>2828039</v>
      </c>
      <c r="F20" s="32">
        <v>2489911</v>
      </c>
      <c r="G20" s="32">
        <v>924959</v>
      </c>
      <c r="H20" s="32">
        <v>14420136</v>
      </c>
      <c r="I20" s="32">
        <v>17081558</v>
      </c>
      <c r="J20" s="32">
        <v>16258180</v>
      </c>
      <c r="K20" s="32">
        <v>17271266</v>
      </c>
      <c r="L20" s="10">
        <f t="shared" si="0"/>
        <v>28.972375849991984</v>
      </c>
      <c r="M20" s="10">
        <f t="shared" si="0"/>
        <v>16.556095175861593</v>
      </c>
      <c r="N20" s="10">
        <f t="shared" si="0"/>
        <v>15.314819986000893</v>
      </c>
      <c r="O20" s="10">
        <f t="shared" si="0"/>
        <v>5.3554788629854935</v>
      </c>
    </row>
    <row r="21" spans="1:15" ht="18.75" customHeight="1">
      <c r="A21" s="2">
        <v>16</v>
      </c>
      <c r="B21" s="6" t="s">
        <v>38</v>
      </c>
      <c r="C21" s="10" t="s">
        <v>39</v>
      </c>
      <c r="D21" s="32">
        <v>380022</v>
      </c>
      <c r="E21" s="32">
        <v>104478</v>
      </c>
      <c r="F21" s="32">
        <v>394055</v>
      </c>
      <c r="G21" s="32">
        <v>331443</v>
      </c>
      <c r="H21" s="32">
        <v>7077818</v>
      </c>
      <c r="I21" s="32">
        <v>8255167</v>
      </c>
      <c r="J21" s="32">
        <v>8505270</v>
      </c>
      <c r="K21" s="32">
        <v>9740695</v>
      </c>
      <c r="L21" s="10">
        <f t="shared" si="0"/>
        <v>5.369197116964579</v>
      </c>
      <c r="M21" s="10">
        <f t="shared" si="0"/>
        <v>1.2656073462838486</v>
      </c>
      <c r="N21" s="10">
        <f t="shared" si="0"/>
        <v>4.633068673892775</v>
      </c>
      <c r="O21" s="10">
        <f t="shared" si="0"/>
        <v>3.402662746344075</v>
      </c>
    </row>
    <row r="22" spans="1:15" ht="18.75" customHeight="1">
      <c r="A22" s="2">
        <v>17</v>
      </c>
      <c r="B22" s="6" t="s">
        <v>40</v>
      </c>
      <c r="C22" s="10" t="s">
        <v>41</v>
      </c>
      <c r="D22" s="32">
        <v>1775099</v>
      </c>
      <c r="E22" s="32">
        <v>1970452</v>
      </c>
      <c r="F22" s="32">
        <v>2121091</v>
      </c>
      <c r="G22" s="32">
        <v>2057694</v>
      </c>
      <c r="H22" s="32">
        <v>9417957</v>
      </c>
      <c r="I22" s="32">
        <v>11315061</v>
      </c>
      <c r="J22" s="32">
        <v>12425032</v>
      </c>
      <c r="K22" s="32">
        <v>13696417</v>
      </c>
      <c r="L22" s="10">
        <f t="shared" si="0"/>
        <v>18.848026169582212</v>
      </c>
      <c r="M22" s="10">
        <f t="shared" si="0"/>
        <v>17.41441782770769</v>
      </c>
      <c r="N22" s="10">
        <f t="shared" si="0"/>
        <v>17.071110963738363</v>
      </c>
      <c r="O22" s="10">
        <f t="shared" si="0"/>
        <v>15.023593396725582</v>
      </c>
    </row>
    <row r="23" spans="1:15" ht="18.75" customHeight="1">
      <c r="A23" s="2">
        <v>18</v>
      </c>
      <c r="B23" s="6" t="s">
        <v>42</v>
      </c>
      <c r="C23" s="10" t="s">
        <v>43</v>
      </c>
      <c r="D23" s="32">
        <v>1115539</v>
      </c>
      <c r="E23" s="32">
        <v>768625</v>
      </c>
      <c r="F23" s="32">
        <v>916695</v>
      </c>
      <c r="G23" s="32">
        <v>623309</v>
      </c>
      <c r="H23" s="32">
        <v>7551796</v>
      </c>
      <c r="I23" s="32">
        <v>7974876</v>
      </c>
      <c r="J23" s="32">
        <v>8655146</v>
      </c>
      <c r="K23" s="32">
        <v>8848792</v>
      </c>
      <c r="L23" s="10">
        <f t="shared" si="0"/>
        <v>14.771837057039146</v>
      </c>
      <c r="M23" s="10">
        <f t="shared" si="0"/>
        <v>9.638080893044606</v>
      </c>
      <c r="N23" s="10">
        <f t="shared" si="0"/>
        <v>10.591329135291305</v>
      </c>
      <c r="O23" s="10">
        <f t="shared" si="0"/>
        <v>7.044001034265468</v>
      </c>
    </row>
    <row r="24" spans="1:15" ht="18.75" customHeight="1">
      <c r="A24" s="2">
        <v>19</v>
      </c>
      <c r="B24" s="6" t="s">
        <v>44</v>
      </c>
      <c r="C24" s="10" t="s">
        <v>45</v>
      </c>
      <c r="D24" s="32">
        <v>107808</v>
      </c>
      <c r="E24" s="32">
        <v>175445</v>
      </c>
      <c r="F24" s="32">
        <v>181472</v>
      </c>
      <c r="G24" s="32">
        <v>142545</v>
      </c>
      <c r="H24" s="32">
        <v>569431</v>
      </c>
      <c r="I24" s="32">
        <v>696946</v>
      </c>
      <c r="J24" s="32">
        <v>716600</v>
      </c>
      <c r="K24" s="32">
        <v>641647</v>
      </c>
      <c r="L24" s="10">
        <f t="shared" si="0"/>
        <v>18.93258357904645</v>
      </c>
      <c r="M24" s="10">
        <f t="shared" si="0"/>
        <v>25.17339937383958</v>
      </c>
      <c r="N24" s="10">
        <f t="shared" si="0"/>
        <v>25.32403014233882</v>
      </c>
      <c r="O24" s="10">
        <f t="shared" si="0"/>
        <v>22.21548608502806</v>
      </c>
    </row>
    <row r="25" spans="1:15" ht="18.75" customHeight="1">
      <c r="A25" s="2">
        <v>20</v>
      </c>
      <c r="B25" s="6" t="s">
        <v>46</v>
      </c>
      <c r="C25" s="10" t="s">
        <v>47</v>
      </c>
      <c r="D25" s="32">
        <v>203895</v>
      </c>
      <c r="E25" s="32">
        <v>240968</v>
      </c>
      <c r="F25" s="32">
        <v>309217</v>
      </c>
      <c r="G25" s="32">
        <v>239983</v>
      </c>
      <c r="H25" s="32">
        <v>2015753</v>
      </c>
      <c r="I25" s="32">
        <v>2834484</v>
      </c>
      <c r="J25" s="32">
        <v>3250718</v>
      </c>
      <c r="K25" s="32">
        <v>3620743</v>
      </c>
      <c r="L25" s="10">
        <f t="shared" si="0"/>
        <v>10.115078583536773</v>
      </c>
      <c r="M25" s="10">
        <f t="shared" si="0"/>
        <v>8.50130041305578</v>
      </c>
      <c r="N25" s="10">
        <f t="shared" si="0"/>
        <v>9.512267751309095</v>
      </c>
      <c r="O25" s="10">
        <f t="shared" si="0"/>
        <v>6.628004252165923</v>
      </c>
    </row>
    <row r="26" spans="1:15" ht="18.75" customHeight="1">
      <c r="A26" s="2">
        <v>21</v>
      </c>
      <c r="B26" s="6" t="s">
        <v>48</v>
      </c>
      <c r="C26" s="10" t="s">
        <v>49</v>
      </c>
      <c r="D26" s="32">
        <v>2909421</v>
      </c>
      <c r="E26" s="32">
        <v>1854281</v>
      </c>
      <c r="F26" s="32">
        <v>2019214</v>
      </c>
      <c r="G26" s="32">
        <v>2037111</v>
      </c>
      <c r="H26" s="32">
        <v>12728981</v>
      </c>
      <c r="I26" s="32">
        <v>11677155</v>
      </c>
      <c r="J26" s="32">
        <v>14812023</v>
      </c>
      <c r="K26" s="32">
        <v>16894043</v>
      </c>
      <c r="L26" s="10">
        <f t="shared" si="0"/>
        <v>22.85666857386306</v>
      </c>
      <c r="M26" s="10">
        <f t="shared" si="0"/>
        <v>15.879561417143131</v>
      </c>
      <c r="N26" s="10">
        <f t="shared" si="0"/>
        <v>13.632263465969505</v>
      </c>
      <c r="O26" s="10">
        <f t="shared" si="0"/>
        <v>12.058161566180457</v>
      </c>
    </row>
    <row r="27" spans="1:15" ht="18.75" customHeight="1">
      <c r="A27" s="2">
        <v>22</v>
      </c>
      <c r="B27" s="6" t="s">
        <v>50</v>
      </c>
      <c r="C27" s="10" t="s">
        <v>51</v>
      </c>
      <c r="D27" s="32">
        <v>766496</v>
      </c>
      <c r="E27" s="32">
        <v>1136548</v>
      </c>
      <c r="F27" s="32">
        <v>2599141</v>
      </c>
      <c r="G27" s="32">
        <v>1400554</v>
      </c>
      <c r="H27" s="32">
        <v>7565820</v>
      </c>
      <c r="I27" s="32">
        <v>9298245</v>
      </c>
      <c r="J27" s="32">
        <v>16770743</v>
      </c>
      <c r="K27" s="32">
        <v>18778122</v>
      </c>
      <c r="L27" s="10">
        <f t="shared" si="0"/>
        <v>10.131036688686752</v>
      </c>
      <c r="M27" s="10">
        <f t="shared" si="0"/>
        <v>12.223252882667643</v>
      </c>
      <c r="N27" s="10">
        <f t="shared" si="0"/>
        <v>15.498067080271877</v>
      </c>
      <c r="O27" s="10">
        <f t="shared" si="0"/>
        <v>7.458434874371356</v>
      </c>
    </row>
    <row r="28" spans="1:15" ht="18.75" customHeight="1">
      <c r="A28" s="2">
        <v>23</v>
      </c>
      <c r="B28" s="6" t="s">
        <v>52</v>
      </c>
      <c r="C28" s="10" t="s">
        <v>53</v>
      </c>
      <c r="D28" s="32">
        <v>4926640</v>
      </c>
      <c r="E28" s="32">
        <v>5354299</v>
      </c>
      <c r="F28" s="32">
        <v>5573577</v>
      </c>
      <c r="G28" s="32">
        <v>4525441</v>
      </c>
      <c r="H28" s="32">
        <v>26579084</v>
      </c>
      <c r="I28" s="32">
        <v>30792884</v>
      </c>
      <c r="J28" s="32">
        <v>34314666</v>
      </c>
      <c r="K28" s="32">
        <v>38153119</v>
      </c>
      <c r="L28" s="10">
        <f t="shared" si="0"/>
        <v>18.535777982416548</v>
      </c>
      <c r="M28" s="10">
        <f t="shared" si="0"/>
        <v>17.38810499204946</v>
      </c>
      <c r="N28" s="10">
        <f t="shared" si="0"/>
        <v>16.242550634180734</v>
      </c>
      <c r="O28" s="10">
        <f t="shared" si="0"/>
        <v>11.861260936491194</v>
      </c>
    </row>
    <row r="29" spans="1:15" ht="18.75" customHeight="1">
      <c r="A29" s="2">
        <v>24</v>
      </c>
      <c r="B29" s="6" t="s">
        <v>54</v>
      </c>
      <c r="C29" s="10" t="s">
        <v>55</v>
      </c>
      <c r="D29" s="32">
        <v>1881718</v>
      </c>
      <c r="E29" s="32">
        <v>213169</v>
      </c>
      <c r="F29" s="32">
        <v>163751</v>
      </c>
      <c r="G29" s="32">
        <v>191293</v>
      </c>
      <c r="H29" s="32">
        <v>2064069</v>
      </c>
      <c r="I29" s="32">
        <v>2226418</v>
      </c>
      <c r="J29" s="32">
        <v>2483746</v>
      </c>
      <c r="K29" s="32">
        <v>2846153</v>
      </c>
      <c r="L29" s="10">
        <f t="shared" si="0"/>
        <v>91.16546006940659</v>
      </c>
      <c r="M29" s="10">
        <f t="shared" si="0"/>
        <v>9.574527334938903</v>
      </c>
      <c r="N29" s="10">
        <f t="shared" si="0"/>
        <v>6.592904427425348</v>
      </c>
      <c r="O29" s="10">
        <f t="shared" si="0"/>
        <v>6.721107403572471</v>
      </c>
    </row>
    <row r="30" spans="1:15" ht="18.75" customHeight="1">
      <c r="A30" s="2">
        <v>25</v>
      </c>
      <c r="B30" s="6" t="s">
        <v>56</v>
      </c>
      <c r="C30" s="10" t="s">
        <v>57</v>
      </c>
      <c r="D30" s="32">
        <v>5753342</v>
      </c>
      <c r="E30" s="32">
        <v>4798778</v>
      </c>
      <c r="F30" s="32">
        <v>4839970</v>
      </c>
      <c r="G30" s="32">
        <v>2792439</v>
      </c>
      <c r="H30" s="32">
        <v>50300633</v>
      </c>
      <c r="I30" s="32">
        <v>57362244</v>
      </c>
      <c r="J30" s="32">
        <v>60292244</v>
      </c>
      <c r="K30" s="32">
        <v>61715399</v>
      </c>
      <c r="L30" s="10">
        <f t="shared" si="0"/>
        <v>11.437911725683453</v>
      </c>
      <c r="M30" s="10">
        <f t="shared" si="0"/>
        <v>8.365743153283892</v>
      </c>
      <c r="N30" s="10">
        <f t="shared" si="0"/>
        <v>8.027516773135861</v>
      </c>
      <c r="O30" s="10">
        <f t="shared" si="0"/>
        <v>4.524703793942902</v>
      </c>
    </row>
    <row r="31" spans="1:15" ht="18.75" customHeight="1">
      <c r="A31" s="2">
        <v>26</v>
      </c>
      <c r="B31" s="6" t="s">
        <v>58</v>
      </c>
      <c r="C31" s="10" t="s">
        <v>59</v>
      </c>
      <c r="D31" s="32">
        <v>4839145</v>
      </c>
      <c r="E31" s="32">
        <v>5352625</v>
      </c>
      <c r="F31" s="32">
        <v>5738523</v>
      </c>
      <c r="G31" s="32">
        <v>5851805</v>
      </c>
      <c r="H31" s="32">
        <v>11984979</v>
      </c>
      <c r="I31" s="32">
        <v>13348188</v>
      </c>
      <c r="J31" s="32">
        <v>14280670</v>
      </c>
      <c r="K31" s="32">
        <v>15729945</v>
      </c>
      <c r="L31" s="10">
        <f t="shared" si="0"/>
        <v>40.37674993005828</v>
      </c>
      <c r="M31" s="10">
        <f t="shared" si="0"/>
        <v>40.100012076545525</v>
      </c>
      <c r="N31" s="10">
        <f t="shared" si="0"/>
        <v>40.18384991740584</v>
      </c>
      <c r="O31" s="10">
        <f t="shared" si="0"/>
        <v>37.201687609206516</v>
      </c>
    </row>
    <row r="32" spans="1:15" ht="18.75" customHeight="1">
      <c r="A32" s="2">
        <v>27</v>
      </c>
      <c r="B32" s="6" t="s">
        <v>60</v>
      </c>
      <c r="C32" s="10" t="s">
        <v>61</v>
      </c>
      <c r="D32" s="32">
        <v>505125</v>
      </c>
      <c r="E32" s="32">
        <v>624372</v>
      </c>
      <c r="F32" s="32">
        <v>750796</v>
      </c>
      <c r="G32" s="32">
        <v>703005</v>
      </c>
      <c r="H32" s="32">
        <v>10945209</v>
      </c>
      <c r="I32" s="32">
        <v>12594963</v>
      </c>
      <c r="J32" s="32">
        <v>15915162</v>
      </c>
      <c r="K32" s="32">
        <v>19602406</v>
      </c>
      <c r="L32" s="10">
        <f t="shared" si="0"/>
        <v>4.6150329335876545</v>
      </c>
      <c r="M32" s="10">
        <f t="shared" si="0"/>
        <v>4.95731507905184</v>
      </c>
      <c r="N32" s="10">
        <f t="shared" si="0"/>
        <v>4.717488895180583</v>
      </c>
      <c r="O32" s="10">
        <f t="shared" si="0"/>
        <v>3.586319965008377</v>
      </c>
    </row>
    <row r="33" spans="1:15" ht="18.75" customHeight="1" thickBot="1">
      <c r="A33" s="3">
        <v>28</v>
      </c>
      <c r="B33" s="7" t="s">
        <v>62</v>
      </c>
      <c r="C33" s="11" t="s">
        <v>63</v>
      </c>
      <c r="D33" s="34">
        <v>254031</v>
      </c>
      <c r="E33" s="34">
        <v>367970</v>
      </c>
      <c r="F33" s="34">
        <v>501213</v>
      </c>
      <c r="G33" s="34">
        <v>1047591</v>
      </c>
      <c r="H33" s="34">
        <v>8366244</v>
      </c>
      <c r="I33" s="34">
        <v>8788303</v>
      </c>
      <c r="J33" s="34">
        <v>12542041</v>
      </c>
      <c r="K33" s="34">
        <v>30309111</v>
      </c>
      <c r="L33" s="11">
        <f t="shared" si="0"/>
        <v>3.0363804832849723</v>
      </c>
      <c r="M33" s="11">
        <f t="shared" si="0"/>
        <v>4.187042708927992</v>
      </c>
      <c r="N33" s="11">
        <f t="shared" si="0"/>
        <v>3.996263447073726</v>
      </c>
      <c r="O33" s="11">
        <f t="shared" si="0"/>
        <v>3.4563567370880657</v>
      </c>
    </row>
  </sheetData>
  <mergeCells count="6">
    <mergeCell ref="D4:G4"/>
    <mergeCell ref="H4:K4"/>
    <mergeCell ref="L4:O4"/>
    <mergeCell ref="A4:A5"/>
    <mergeCell ref="B4:B5"/>
    <mergeCell ref="C4:C5"/>
  </mergeCells>
  <printOptions/>
  <pageMargins left="1.02" right="0.3" top="0.75" bottom="0.75" header="0.3" footer="0.3"/>
  <pageSetup horizontalDpi="600" verticalDpi="600" orientation="landscape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3"/>
  <sheetViews>
    <sheetView tabSelected="1" view="pageBreakPreview" zoomScale="60" workbookViewId="0" topLeftCell="A1">
      <selection activeCell="G21" sqref="G21"/>
    </sheetView>
  </sheetViews>
  <sheetFormatPr defaultColWidth="9.140625" defaultRowHeight="15"/>
  <cols>
    <col min="1" max="1" width="7.7109375" style="4" customWidth="1"/>
    <col min="2" max="2" width="9.140625" style="8" customWidth="1"/>
    <col min="3" max="3" width="48.00390625" style="12" customWidth="1"/>
    <col min="4" max="7" width="22.421875" style="12" customWidth="1"/>
  </cols>
  <sheetData>
    <row r="2" spans="1:7" ht="15">
      <c r="A2" s="1" t="s">
        <v>77</v>
      </c>
      <c r="B2" s="5"/>
      <c r="C2" s="9"/>
      <c r="D2" s="9"/>
      <c r="E2" s="9"/>
      <c r="F2" s="9"/>
      <c r="G2" s="9"/>
    </row>
    <row r="3" spans="1:7" ht="14.65" thickBot="1">
      <c r="A3" s="1"/>
      <c r="B3" s="5"/>
      <c r="C3" s="9"/>
      <c r="D3" s="9"/>
      <c r="E3" s="9"/>
      <c r="F3" s="9"/>
      <c r="G3" s="9"/>
    </row>
    <row r="4" spans="1:7" ht="14.65" thickBot="1">
      <c r="A4" s="46" t="s">
        <v>0</v>
      </c>
      <c r="B4" s="48" t="s">
        <v>1</v>
      </c>
      <c r="C4" s="48" t="s">
        <v>2</v>
      </c>
      <c r="D4" s="45" t="s">
        <v>78</v>
      </c>
      <c r="E4" s="45"/>
      <c r="F4" s="45"/>
      <c r="G4" s="45"/>
    </row>
    <row r="5" spans="1:7" ht="14.65" thickBot="1">
      <c r="A5" s="47"/>
      <c r="B5" s="49"/>
      <c r="C5" s="49"/>
      <c r="D5" s="19">
        <v>2012</v>
      </c>
      <c r="E5" s="19">
        <v>2013</v>
      </c>
      <c r="F5" s="19">
        <v>2014</v>
      </c>
      <c r="G5" s="19">
        <v>2015</v>
      </c>
    </row>
    <row r="6" spans="1:7" ht="15">
      <c r="A6" s="2">
        <v>1</v>
      </c>
      <c r="B6" s="6" t="s">
        <v>8</v>
      </c>
      <c r="C6" s="10" t="s">
        <v>9</v>
      </c>
      <c r="D6" s="14">
        <v>64714116</v>
      </c>
      <c r="E6" s="14">
        <v>82623566</v>
      </c>
      <c r="F6" s="14">
        <v>79762813</v>
      </c>
      <c r="G6" s="14">
        <v>82193328</v>
      </c>
    </row>
    <row r="7" spans="1:7" ht="15">
      <c r="A7" s="2">
        <v>2</v>
      </c>
      <c r="B7" s="6" t="s">
        <v>10</v>
      </c>
      <c r="C7" s="10" t="s">
        <v>11</v>
      </c>
      <c r="D7" s="14">
        <v>11787525</v>
      </c>
      <c r="E7" s="14">
        <v>14633141</v>
      </c>
      <c r="F7" s="14">
        <v>14791917</v>
      </c>
      <c r="G7" s="14">
        <v>15203130</v>
      </c>
    </row>
    <row r="8" spans="1:7" ht="15">
      <c r="A8" s="2">
        <v>3</v>
      </c>
      <c r="B8" s="6" t="s">
        <v>12</v>
      </c>
      <c r="C8" s="10" t="s">
        <v>13</v>
      </c>
      <c r="D8" s="14">
        <v>1239927</v>
      </c>
      <c r="E8" s="14">
        <v>1451020</v>
      </c>
      <c r="F8" s="14">
        <v>1633339</v>
      </c>
      <c r="G8" s="14">
        <v>1810083</v>
      </c>
    </row>
    <row r="9" spans="1:7" ht="15">
      <c r="A9" s="2">
        <v>4</v>
      </c>
      <c r="B9" s="6" t="s">
        <v>14</v>
      </c>
      <c r="C9" s="10" t="s">
        <v>15</v>
      </c>
      <c r="D9" s="14">
        <v>182274000</v>
      </c>
      <c r="E9" s="14">
        <v>213994000</v>
      </c>
      <c r="F9" s="14">
        <v>236029000</v>
      </c>
      <c r="G9" s="14">
        <v>245435000</v>
      </c>
    </row>
    <row r="10" spans="1:7" ht="15">
      <c r="A10" s="2">
        <v>5</v>
      </c>
      <c r="B10" s="6" t="s">
        <v>16</v>
      </c>
      <c r="C10" s="10" t="s">
        <v>17</v>
      </c>
      <c r="D10" s="14">
        <v>8881642</v>
      </c>
      <c r="E10" s="14">
        <v>12617678</v>
      </c>
      <c r="F10" s="14">
        <v>14380926</v>
      </c>
      <c r="G10" s="14">
        <v>14339110</v>
      </c>
    </row>
    <row r="11" spans="1:7" ht="15">
      <c r="A11" s="2">
        <v>6</v>
      </c>
      <c r="B11" s="6" t="s">
        <v>18</v>
      </c>
      <c r="C11" s="10" t="s">
        <v>19</v>
      </c>
      <c r="D11" s="14">
        <v>16756718</v>
      </c>
      <c r="E11" s="14">
        <v>22572159</v>
      </c>
      <c r="F11" s="14">
        <v>28134725</v>
      </c>
      <c r="G11" s="14">
        <v>36022148</v>
      </c>
    </row>
    <row r="12" spans="1:7" ht="15">
      <c r="A12" s="2">
        <v>7</v>
      </c>
      <c r="B12" s="6" t="s">
        <v>20</v>
      </c>
      <c r="C12" s="10" t="s">
        <v>21</v>
      </c>
      <c r="D12" s="14">
        <v>795015</v>
      </c>
      <c r="E12" s="14">
        <v>916594</v>
      </c>
      <c r="F12" s="14">
        <v>1085460</v>
      </c>
      <c r="G12" s="14">
        <v>1279507</v>
      </c>
    </row>
    <row r="13" spans="1:7" ht="15">
      <c r="A13" s="2">
        <v>8</v>
      </c>
      <c r="B13" s="6" t="s">
        <v>22</v>
      </c>
      <c r="C13" s="10" t="s">
        <v>23</v>
      </c>
      <c r="D13" s="14">
        <v>12348627</v>
      </c>
      <c r="E13" s="14">
        <v>15722197</v>
      </c>
      <c r="F13" s="14">
        <v>20862439</v>
      </c>
      <c r="G13" s="14">
        <v>24684915</v>
      </c>
    </row>
    <row r="14" spans="1:7" ht="15">
      <c r="A14" s="2">
        <v>9</v>
      </c>
      <c r="B14" s="6" t="s">
        <v>24</v>
      </c>
      <c r="C14" s="10" t="s">
        <v>25</v>
      </c>
      <c r="D14" s="14">
        <v>273893</v>
      </c>
      <c r="E14" s="14">
        <v>343602</v>
      </c>
      <c r="F14" s="14">
        <v>411349</v>
      </c>
      <c r="G14" s="14">
        <v>389692</v>
      </c>
    </row>
    <row r="15" spans="1:7" ht="15">
      <c r="A15" s="2">
        <v>10</v>
      </c>
      <c r="B15" s="6" t="s">
        <v>26</v>
      </c>
      <c r="C15" s="10" t="s">
        <v>27</v>
      </c>
      <c r="D15" s="14">
        <v>428881</v>
      </c>
      <c r="E15" s="14">
        <v>377604</v>
      </c>
      <c r="F15" s="14">
        <v>420613</v>
      </c>
      <c r="G15" s="14">
        <v>447899</v>
      </c>
    </row>
    <row r="16" spans="1:7" ht="15">
      <c r="A16" s="2">
        <v>11</v>
      </c>
      <c r="B16" s="6" t="s">
        <v>28</v>
      </c>
      <c r="C16" s="10" t="s">
        <v>29</v>
      </c>
      <c r="D16" s="14">
        <v>41509325</v>
      </c>
      <c r="E16" s="14">
        <v>50770251</v>
      </c>
      <c r="F16" s="14">
        <v>58220600</v>
      </c>
      <c r="G16" s="14">
        <v>63505413</v>
      </c>
    </row>
    <row r="17" spans="1:7" ht="15">
      <c r="A17" s="2">
        <v>12</v>
      </c>
      <c r="B17" s="6" t="s">
        <v>30</v>
      </c>
      <c r="C17" s="10" t="s">
        <v>31</v>
      </c>
      <c r="D17" s="14">
        <v>26247527</v>
      </c>
      <c r="E17" s="14">
        <v>27404594</v>
      </c>
      <c r="F17" s="14">
        <v>28380630</v>
      </c>
      <c r="G17" s="14">
        <v>38010724</v>
      </c>
    </row>
    <row r="18" spans="1:7" ht="15">
      <c r="A18" s="2">
        <v>13</v>
      </c>
      <c r="B18" s="6" t="s">
        <v>32</v>
      </c>
      <c r="C18" s="10" t="s">
        <v>33</v>
      </c>
      <c r="D18" s="14">
        <v>17577664</v>
      </c>
      <c r="E18" s="14">
        <v>22315023</v>
      </c>
      <c r="F18" s="14">
        <v>23471398</v>
      </c>
      <c r="G18" s="14">
        <v>24860958</v>
      </c>
    </row>
    <row r="19" spans="1:7" ht="15">
      <c r="A19" s="2">
        <v>14</v>
      </c>
      <c r="B19" s="6" t="s">
        <v>34</v>
      </c>
      <c r="C19" s="10" t="s">
        <v>35</v>
      </c>
      <c r="D19" s="14">
        <v>59324207</v>
      </c>
      <c r="E19" s="14">
        <v>78092789</v>
      </c>
      <c r="F19" s="14">
        <v>85938885</v>
      </c>
      <c r="G19" s="14">
        <v>91831526</v>
      </c>
    </row>
    <row r="20" spans="1:7" ht="15">
      <c r="A20" s="2">
        <v>15</v>
      </c>
      <c r="B20" s="6" t="s">
        <v>36</v>
      </c>
      <c r="C20" s="10" t="s">
        <v>37</v>
      </c>
      <c r="D20" s="14">
        <v>14420136</v>
      </c>
      <c r="E20" s="14">
        <v>17081558</v>
      </c>
      <c r="F20" s="14">
        <v>16258180</v>
      </c>
      <c r="G20" s="14">
        <v>17271266</v>
      </c>
    </row>
    <row r="21" spans="1:7" ht="15">
      <c r="A21" s="2">
        <v>16</v>
      </c>
      <c r="B21" s="6" t="s">
        <v>38</v>
      </c>
      <c r="C21" s="10" t="s">
        <v>39</v>
      </c>
      <c r="D21" s="14">
        <v>7077818</v>
      </c>
      <c r="E21" s="14">
        <v>8255167</v>
      </c>
      <c r="F21" s="14">
        <v>8505270</v>
      </c>
      <c r="G21" s="14">
        <v>9740695</v>
      </c>
    </row>
    <row r="22" spans="1:7" ht="15">
      <c r="A22" s="2">
        <v>17</v>
      </c>
      <c r="B22" s="6" t="s">
        <v>40</v>
      </c>
      <c r="C22" s="10" t="s">
        <v>41</v>
      </c>
      <c r="D22" s="14">
        <v>9417957</v>
      </c>
      <c r="E22" s="14">
        <v>11315061</v>
      </c>
      <c r="F22" s="14">
        <v>12425032</v>
      </c>
      <c r="G22" s="14">
        <v>13696417</v>
      </c>
    </row>
    <row r="23" spans="1:7" ht="15">
      <c r="A23" s="2">
        <v>18</v>
      </c>
      <c r="B23" s="6" t="s">
        <v>42</v>
      </c>
      <c r="C23" s="10" t="s">
        <v>43</v>
      </c>
      <c r="D23" s="14">
        <v>7551796</v>
      </c>
      <c r="E23" s="14">
        <v>7974876</v>
      </c>
      <c r="F23" s="14">
        <v>8655146</v>
      </c>
      <c r="G23" s="14">
        <v>8848792</v>
      </c>
    </row>
    <row r="24" spans="1:7" ht="15">
      <c r="A24" s="2">
        <v>19</v>
      </c>
      <c r="B24" s="6" t="s">
        <v>44</v>
      </c>
      <c r="C24" s="10" t="s">
        <v>45</v>
      </c>
      <c r="D24" s="14">
        <v>569431</v>
      </c>
      <c r="E24" s="14">
        <v>696946</v>
      </c>
      <c r="F24" s="14">
        <v>716600</v>
      </c>
      <c r="G24" s="14">
        <v>641647</v>
      </c>
    </row>
    <row r="25" spans="1:7" ht="15">
      <c r="A25" s="2">
        <v>20</v>
      </c>
      <c r="B25" s="6" t="s">
        <v>46</v>
      </c>
      <c r="C25" s="10" t="s">
        <v>47</v>
      </c>
      <c r="D25" s="14">
        <v>2015753</v>
      </c>
      <c r="E25" s="14">
        <v>2834484</v>
      </c>
      <c r="F25" s="14">
        <v>3250718</v>
      </c>
      <c r="G25" s="14">
        <v>3620743</v>
      </c>
    </row>
    <row r="26" spans="1:7" ht="15">
      <c r="A26" s="2">
        <v>21</v>
      </c>
      <c r="B26" s="6" t="s">
        <v>48</v>
      </c>
      <c r="C26" s="10" t="s">
        <v>49</v>
      </c>
      <c r="D26" s="14">
        <v>12728981</v>
      </c>
      <c r="E26" s="14">
        <v>11677155</v>
      </c>
      <c r="F26" s="14">
        <v>14812023</v>
      </c>
      <c r="G26" s="14">
        <v>16894043</v>
      </c>
    </row>
    <row r="27" spans="1:7" ht="15">
      <c r="A27" s="2">
        <v>22</v>
      </c>
      <c r="B27" s="6" t="s">
        <v>50</v>
      </c>
      <c r="C27" s="10" t="s">
        <v>51</v>
      </c>
      <c r="D27" s="14">
        <v>7565820</v>
      </c>
      <c r="E27" s="14">
        <v>9298245</v>
      </c>
      <c r="F27" s="14">
        <v>16770743</v>
      </c>
      <c r="G27" s="14">
        <v>18778122</v>
      </c>
    </row>
    <row r="28" spans="1:7" ht="15">
      <c r="A28" s="2">
        <v>23</v>
      </c>
      <c r="B28" s="6" t="s">
        <v>52</v>
      </c>
      <c r="C28" s="10" t="s">
        <v>53</v>
      </c>
      <c r="D28" s="14">
        <v>26579084</v>
      </c>
      <c r="E28" s="14">
        <v>30792884</v>
      </c>
      <c r="F28" s="14">
        <v>34314666</v>
      </c>
      <c r="G28" s="14">
        <v>38153119</v>
      </c>
    </row>
    <row r="29" spans="1:7" ht="15">
      <c r="A29" s="2">
        <v>24</v>
      </c>
      <c r="B29" s="6" t="s">
        <v>54</v>
      </c>
      <c r="C29" s="10" t="s">
        <v>55</v>
      </c>
      <c r="D29" s="14">
        <v>2064069</v>
      </c>
      <c r="E29" s="14">
        <v>2226418</v>
      </c>
      <c r="F29" s="14">
        <v>2483746</v>
      </c>
      <c r="G29" s="14">
        <v>2846153</v>
      </c>
    </row>
    <row r="30" spans="1:7" ht="15">
      <c r="A30" s="2">
        <v>25</v>
      </c>
      <c r="B30" s="6" t="s">
        <v>56</v>
      </c>
      <c r="C30" s="10" t="s">
        <v>57</v>
      </c>
      <c r="D30" s="14">
        <v>50300633</v>
      </c>
      <c r="E30" s="14">
        <v>57362244</v>
      </c>
      <c r="F30" s="14">
        <v>60292244</v>
      </c>
      <c r="G30" s="14">
        <v>61715399</v>
      </c>
    </row>
    <row r="31" spans="1:7" ht="15">
      <c r="A31" s="2">
        <v>26</v>
      </c>
      <c r="B31" s="6" t="s">
        <v>58</v>
      </c>
      <c r="C31" s="10" t="s">
        <v>59</v>
      </c>
      <c r="D31" s="14">
        <v>11984979</v>
      </c>
      <c r="E31" s="14">
        <v>13348188</v>
      </c>
      <c r="F31" s="14">
        <v>14280670</v>
      </c>
      <c r="G31" s="14">
        <v>15729945</v>
      </c>
    </row>
    <row r="32" spans="1:7" ht="15">
      <c r="A32" s="2">
        <v>27</v>
      </c>
      <c r="B32" s="6" t="s">
        <v>60</v>
      </c>
      <c r="C32" s="10" t="s">
        <v>61</v>
      </c>
      <c r="D32" s="14">
        <v>10945209</v>
      </c>
      <c r="E32" s="14">
        <v>12594963</v>
      </c>
      <c r="F32" s="14">
        <v>15915162</v>
      </c>
      <c r="G32" s="14">
        <v>19602406</v>
      </c>
    </row>
    <row r="33" spans="1:7" ht="14.65" thickBot="1">
      <c r="A33" s="3">
        <v>28</v>
      </c>
      <c r="B33" s="7" t="s">
        <v>62</v>
      </c>
      <c r="C33" s="11" t="s">
        <v>63</v>
      </c>
      <c r="D33" s="15">
        <v>8366244</v>
      </c>
      <c r="E33" s="15">
        <v>8788303</v>
      </c>
      <c r="F33" s="15">
        <v>12542041</v>
      </c>
      <c r="G33" s="15">
        <v>30309111</v>
      </c>
    </row>
  </sheetData>
  <mergeCells count="4">
    <mergeCell ref="D4:G4"/>
    <mergeCell ref="A4:A5"/>
    <mergeCell ref="B4:B5"/>
    <mergeCell ref="C4:C5"/>
  </mergeCells>
  <printOptions/>
  <pageMargins left="0.95" right="0.7" top="0.75" bottom="0.75" header="0.3" footer="0.3"/>
  <pageSetup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Setiyawati</dc:creator>
  <cp:keywords/>
  <dc:description/>
  <cp:lastModifiedBy>LENOVO</cp:lastModifiedBy>
  <cp:lastPrinted>2006-12-31T17:13:54Z</cp:lastPrinted>
  <dcterms:created xsi:type="dcterms:W3CDTF">2017-09-12T08:44:08Z</dcterms:created>
  <dcterms:modified xsi:type="dcterms:W3CDTF">2017-12-07T15:12:37Z</dcterms:modified>
  <cp:category/>
  <cp:version/>
  <cp:contentType/>
  <cp:contentStatus/>
</cp:coreProperties>
</file>