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#KULIAH\#SEMESTER 7\MAGANG MERDEKA\PT Stechoq Robotika Indonesia\Luaran Jurnal Paper\AHP\"/>
    </mc:Choice>
  </mc:AlternateContent>
  <xr:revisionPtr revIDLastSave="0" documentId="13_ncr:1_{069A8A31-F0C4-4EF2-9490-23C67A7C0C07}" xr6:coauthVersionLast="47" xr6:coauthVersionMax="47" xr10:uidLastSave="{00000000-0000-0000-0000-000000000000}"/>
  <bookViews>
    <workbookView xWindow="-108" yWindow="-108" windowWidth="23256" windowHeight="12456" xr2:uid="{D8B19EEB-D784-4D5A-A447-CAAFA25EC6F6}"/>
  </bookViews>
  <sheets>
    <sheet name="Hasil Kuesioner" sheetId="1" r:id="rId1"/>
    <sheet name="Sub Harga" sheetId="4" r:id="rId2"/>
    <sheet name="Sub Kualitas" sheetId="5" r:id="rId3"/>
    <sheet name="Sub Delivery" sheetId="6" r:id="rId4"/>
    <sheet name="Sub Ketepatan Jumlah" sheetId="7" r:id="rId5"/>
    <sheet name="Sub Pelayanan " sheetId="8" r:id="rId6"/>
    <sheet name="Kalkulasi AHP (Kriteria)" sheetId="2" r:id="rId7"/>
    <sheet name="Pembobotan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5" l="1"/>
  <c r="C9" i="4"/>
  <c r="G4" i="4"/>
  <c r="F4" i="4"/>
  <c r="E10" i="3"/>
  <c r="E9" i="3"/>
  <c r="C9" i="6"/>
  <c r="C7" i="5"/>
  <c r="K7" i="5" s="1"/>
  <c r="K13" i="5" s="1"/>
  <c r="K19" i="5" s="1"/>
  <c r="J9" i="8"/>
  <c r="J15" i="8" s="1"/>
  <c r="J21" i="8" s="1"/>
  <c r="B23" i="8" s="1"/>
  <c r="J8" i="8"/>
  <c r="J14" i="8" s="1"/>
  <c r="J20" i="8" s="1"/>
  <c r="B22" i="8" s="1"/>
  <c r="D7" i="8"/>
  <c r="L7" i="8" s="1"/>
  <c r="L13" i="8" s="1"/>
  <c r="L19" i="8" s="1"/>
  <c r="C7" i="8"/>
  <c r="K7" i="8" s="1"/>
  <c r="K13" i="8" s="1"/>
  <c r="K19" i="8" s="1"/>
  <c r="F4" i="8"/>
  <c r="D8" i="8" s="1"/>
  <c r="J9" i="7"/>
  <c r="J15" i="7" s="1"/>
  <c r="J21" i="7" s="1"/>
  <c r="B23" i="7" s="1"/>
  <c r="J8" i="7"/>
  <c r="J14" i="7" s="1"/>
  <c r="J20" i="7" s="1"/>
  <c r="B22" i="7" s="1"/>
  <c r="D7" i="7"/>
  <c r="L7" i="7" s="1"/>
  <c r="L13" i="7" s="1"/>
  <c r="L19" i="7" s="1"/>
  <c r="C7" i="7"/>
  <c r="K7" i="7" s="1"/>
  <c r="K13" i="7" s="1"/>
  <c r="K19" i="7" s="1"/>
  <c r="F4" i="7"/>
  <c r="D8" i="7" s="1"/>
  <c r="J9" i="6"/>
  <c r="J15" i="6" s="1"/>
  <c r="J21" i="6" s="1"/>
  <c r="B23" i="6" s="1"/>
  <c r="J8" i="6"/>
  <c r="J14" i="6" s="1"/>
  <c r="J20" i="6" s="1"/>
  <c r="B22" i="6" s="1"/>
  <c r="D7" i="6"/>
  <c r="L7" i="6" s="1"/>
  <c r="L13" i="6" s="1"/>
  <c r="L19" i="6" s="1"/>
  <c r="C7" i="6"/>
  <c r="K7" i="6" s="1"/>
  <c r="K13" i="6" s="1"/>
  <c r="K19" i="6" s="1"/>
  <c r="F4" i="6"/>
  <c r="J9" i="5"/>
  <c r="J15" i="5" s="1"/>
  <c r="J21" i="5" s="1"/>
  <c r="B23" i="5" s="1"/>
  <c r="J8" i="5"/>
  <c r="J14" i="5" s="1"/>
  <c r="J20" i="5" s="1"/>
  <c r="B22" i="5" s="1"/>
  <c r="D7" i="5"/>
  <c r="L7" i="5" s="1"/>
  <c r="L13" i="5" s="1"/>
  <c r="L19" i="5" s="1"/>
  <c r="F4" i="5"/>
  <c r="D8" i="5" s="1"/>
  <c r="L7" i="4"/>
  <c r="K7" i="4"/>
  <c r="D7" i="4"/>
  <c r="C7" i="4"/>
  <c r="D8" i="4"/>
  <c r="B23" i="4"/>
  <c r="B22" i="4"/>
  <c r="J8" i="4"/>
  <c r="J9" i="4"/>
  <c r="K35" i="2"/>
  <c r="L35" i="2"/>
  <c r="M35" i="2"/>
  <c r="N35" i="2"/>
  <c r="M31" i="2"/>
  <c r="Q28" i="2"/>
  <c r="Q29" i="2"/>
  <c r="Q26" i="2"/>
  <c r="L26" i="2"/>
  <c r="M26" i="2"/>
  <c r="N26" i="2"/>
  <c r="N31" i="2" s="1"/>
  <c r="O26" i="2"/>
  <c r="L27" i="2"/>
  <c r="L31" i="2" s="1"/>
  <c r="N27" i="2"/>
  <c r="O27" i="2"/>
  <c r="O31" i="2" s="1"/>
  <c r="L28" i="2"/>
  <c r="M28" i="2"/>
  <c r="N28" i="2"/>
  <c r="P28" i="2" s="1"/>
  <c r="O28" i="2"/>
  <c r="L29" i="2"/>
  <c r="M29" i="2"/>
  <c r="N29" i="2"/>
  <c r="O29" i="2"/>
  <c r="P29" i="2" s="1"/>
  <c r="L30" i="2"/>
  <c r="M30" i="2"/>
  <c r="O30" i="2"/>
  <c r="K27" i="2"/>
  <c r="K28" i="2"/>
  <c r="K29" i="2"/>
  <c r="K30" i="2"/>
  <c r="K26" i="2"/>
  <c r="L37" i="2"/>
  <c r="M37" i="2"/>
  <c r="N37" i="2"/>
  <c r="O37" i="2"/>
  <c r="L38" i="2"/>
  <c r="M38" i="2"/>
  <c r="N38" i="2"/>
  <c r="O38" i="2"/>
  <c r="K38" i="2"/>
  <c r="K37" i="2"/>
  <c r="C11" i="3"/>
  <c r="C9" i="3"/>
  <c r="C5" i="3"/>
  <c r="P27" i="2"/>
  <c r="Q27" i="2" s="1"/>
  <c r="P30" i="2"/>
  <c r="Q30" i="2" s="1"/>
  <c r="P26" i="2"/>
  <c r="K31" i="2"/>
  <c r="D21" i="2"/>
  <c r="F21" i="2"/>
  <c r="F8" i="2"/>
  <c r="E18" i="2" s="1"/>
  <c r="F9" i="2"/>
  <c r="F18" i="2" s="1"/>
  <c r="F10" i="2"/>
  <c r="F12" i="2"/>
  <c r="G19" i="2" s="1"/>
  <c r="F13" i="2"/>
  <c r="E6" i="2"/>
  <c r="E5" i="2"/>
  <c r="E4" i="2"/>
  <c r="D12" i="2"/>
  <c r="D11" i="2"/>
  <c r="F11" i="2" s="1"/>
  <c r="F19" i="2" s="1"/>
  <c r="D7" i="2"/>
  <c r="F7" i="2" s="1"/>
  <c r="G17" i="2" s="1"/>
  <c r="O35" i="2" s="1"/>
  <c r="D6" i="2"/>
  <c r="D4" i="2"/>
  <c r="C6" i="2"/>
  <c r="F6" i="2" s="1"/>
  <c r="F17" i="2" s="1"/>
  <c r="C5" i="2"/>
  <c r="F5" i="2" s="1"/>
  <c r="E17" i="2" s="1"/>
  <c r="C4" i="2"/>
  <c r="F4" i="2" s="1"/>
  <c r="D17" i="2" s="1"/>
  <c r="C9" i="8" l="1"/>
  <c r="C10" i="8" s="1"/>
  <c r="K9" i="8" s="1"/>
  <c r="D10" i="8"/>
  <c r="L9" i="8" s="1"/>
  <c r="L15" i="8" s="1"/>
  <c r="G4" i="7"/>
  <c r="C10" i="7"/>
  <c r="K9" i="7" s="1"/>
  <c r="K15" i="7" s="1"/>
  <c r="D8" i="6"/>
  <c r="C10" i="6" s="1"/>
  <c r="K9" i="6" s="1"/>
  <c r="K15" i="6" s="1"/>
  <c r="C10" i="5"/>
  <c r="D10" i="4"/>
  <c r="L9" i="4" s="1"/>
  <c r="L15" i="4" s="1"/>
  <c r="G4" i="5"/>
  <c r="C10" i="4"/>
  <c r="K9" i="4" s="1"/>
  <c r="K15" i="4" s="1"/>
  <c r="K15" i="8"/>
  <c r="D10" i="7"/>
  <c r="L9" i="7" s="1"/>
  <c r="L15" i="7" s="1"/>
  <c r="L13" i="4"/>
  <c r="L19" i="4" s="1"/>
  <c r="K13" i="4"/>
  <c r="K19" i="4" s="1"/>
  <c r="J14" i="4"/>
  <c r="J20" i="4" s="1"/>
  <c r="J15" i="4"/>
  <c r="J21" i="4" s="1"/>
  <c r="O39" i="2"/>
  <c r="N39" i="2"/>
  <c r="C13" i="3"/>
  <c r="M39" i="2"/>
  <c r="L39" i="2"/>
  <c r="L36" i="2"/>
  <c r="Q31" i="2"/>
  <c r="M36" i="2"/>
  <c r="C39" i="2" s="1"/>
  <c r="D39" i="2" s="1"/>
  <c r="K36" i="2"/>
  <c r="N36" i="2"/>
  <c r="C40" i="2" s="1"/>
  <c r="D40" i="2" s="1"/>
  <c r="C7" i="3"/>
  <c r="O36" i="2"/>
  <c r="C41" i="2"/>
  <c r="D41" i="2" s="1"/>
  <c r="C38" i="2"/>
  <c r="D38" i="2" s="1"/>
  <c r="P31" i="2"/>
  <c r="C19" i="2"/>
  <c r="E22" i="2"/>
  <c r="F22" i="2"/>
  <c r="G22" i="2"/>
  <c r="O19" i="2" s="1"/>
  <c r="C21" i="2"/>
  <c r="K39" i="2" s="1"/>
  <c r="D22" i="2"/>
  <c r="C18" i="2"/>
  <c r="N19" i="2"/>
  <c r="N18" i="2"/>
  <c r="K8" i="8" l="1"/>
  <c r="K8" i="7"/>
  <c r="K14" i="7" s="1"/>
  <c r="D10" i="6"/>
  <c r="L9" i="6" s="1"/>
  <c r="L15" i="6" s="1"/>
  <c r="M15" i="6" s="1"/>
  <c r="N15" i="6" s="1"/>
  <c r="K8" i="6"/>
  <c r="K10" i="6" s="1"/>
  <c r="K9" i="5"/>
  <c r="K15" i="5" s="1"/>
  <c r="K8" i="5"/>
  <c r="D10" i="5"/>
  <c r="L9" i="5" s="1"/>
  <c r="L15" i="5" s="1"/>
  <c r="L8" i="4"/>
  <c r="L10" i="4" s="1"/>
  <c r="M9" i="8"/>
  <c r="E14" i="3" s="1"/>
  <c r="L8" i="8"/>
  <c r="M8" i="8" s="1"/>
  <c r="E13" i="3" s="1"/>
  <c r="K8" i="4"/>
  <c r="K10" i="4" s="1"/>
  <c r="M9" i="4"/>
  <c r="K10" i="8"/>
  <c r="K14" i="8"/>
  <c r="M15" i="8"/>
  <c r="N15" i="8" s="1"/>
  <c r="L8" i="7"/>
  <c r="M15" i="7"/>
  <c r="N15" i="7" s="1"/>
  <c r="M9" i="7"/>
  <c r="E12" i="3" s="1"/>
  <c r="C37" i="2"/>
  <c r="F38" i="2" s="1"/>
  <c r="F39" i="2" s="1"/>
  <c r="F40" i="2" s="1"/>
  <c r="N20" i="2"/>
  <c r="N21" i="2"/>
  <c r="N17" i="2"/>
  <c r="N22" i="2" s="1"/>
  <c r="L18" i="2"/>
  <c r="L19" i="2"/>
  <c r="L20" i="2"/>
  <c r="L17" i="2"/>
  <c r="L22" i="2" s="1"/>
  <c r="M21" i="2"/>
  <c r="M19" i="2"/>
  <c r="M20" i="2"/>
  <c r="O20" i="2"/>
  <c r="O21" i="2"/>
  <c r="O18" i="2"/>
  <c r="M17" i="2"/>
  <c r="M22" i="2" s="1"/>
  <c r="K18" i="2"/>
  <c r="C22" i="2"/>
  <c r="K21" i="2" s="1"/>
  <c r="L21" i="2"/>
  <c r="O17" i="2"/>
  <c r="M18" i="2"/>
  <c r="L14" i="4" l="1"/>
  <c r="L16" i="4" s="1"/>
  <c r="K10" i="7"/>
  <c r="M9" i="6"/>
  <c r="L8" i="6"/>
  <c r="L14" i="6" s="1"/>
  <c r="L16" i="6" s="1"/>
  <c r="K14" i="6"/>
  <c r="K16" i="6" s="1"/>
  <c r="L8" i="5"/>
  <c r="L14" i="5" s="1"/>
  <c r="M9" i="5"/>
  <c r="E8" i="3" s="1"/>
  <c r="M15" i="5"/>
  <c r="N15" i="5" s="1"/>
  <c r="K21" i="5" s="1"/>
  <c r="K10" i="5"/>
  <c r="K14" i="5"/>
  <c r="K16" i="5" s="1"/>
  <c r="M10" i="8"/>
  <c r="L14" i="8"/>
  <c r="L16" i="8" s="1"/>
  <c r="L10" i="8"/>
  <c r="K14" i="4"/>
  <c r="L21" i="8"/>
  <c r="K21" i="8"/>
  <c r="K16" i="8"/>
  <c r="L21" i="7"/>
  <c r="K21" i="7"/>
  <c r="K16" i="7"/>
  <c r="L10" i="7"/>
  <c r="L14" i="7"/>
  <c r="L16" i="7" s="1"/>
  <c r="M8" i="7"/>
  <c r="L21" i="6"/>
  <c r="K21" i="6"/>
  <c r="L10" i="6"/>
  <c r="M8" i="5"/>
  <c r="E7" i="3" s="1"/>
  <c r="M8" i="4"/>
  <c r="M10" i="4" s="1"/>
  <c r="M15" i="4"/>
  <c r="N15" i="4" s="1"/>
  <c r="E6" i="3" s="1"/>
  <c r="D37" i="2"/>
  <c r="F37" i="2" s="1"/>
  <c r="K19" i="2"/>
  <c r="O22" i="2"/>
  <c r="K17" i="2"/>
  <c r="K22" i="2" s="1"/>
  <c r="K20" i="2"/>
  <c r="M10" i="7" l="1"/>
  <c r="E11" i="3"/>
  <c r="M8" i="6"/>
  <c r="M10" i="6"/>
  <c r="L10" i="5"/>
  <c r="M10" i="5"/>
  <c r="L21" i="5"/>
  <c r="M14" i="8"/>
  <c r="N14" i="8" s="1"/>
  <c r="M14" i="6"/>
  <c r="M16" i="6" s="1"/>
  <c r="M14" i="7"/>
  <c r="L16" i="5"/>
  <c r="M14" i="5"/>
  <c r="L21" i="4"/>
  <c r="K21" i="4"/>
  <c r="M14" i="4"/>
  <c r="K16" i="4"/>
  <c r="M16" i="8" l="1"/>
  <c r="N14" i="6"/>
  <c r="K20" i="6" s="1"/>
  <c r="C22" i="6" s="1"/>
  <c r="N16" i="8"/>
  <c r="K20" i="8"/>
  <c r="C22" i="8" s="1"/>
  <c r="L20" i="8"/>
  <c r="C23" i="8" s="1"/>
  <c r="D23" i="8" s="1"/>
  <c r="M16" i="7"/>
  <c r="N14" i="7"/>
  <c r="L20" i="6"/>
  <c r="C23" i="6" s="1"/>
  <c r="D23" i="6" s="1"/>
  <c r="M16" i="5"/>
  <c r="N14" i="5"/>
  <c r="M16" i="4"/>
  <c r="N14" i="4"/>
  <c r="E5" i="3" s="1"/>
  <c r="N16" i="6" l="1"/>
  <c r="F23" i="8"/>
  <c r="F24" i="8" s="1"/>
  <c r="F25" i="8" s="1"/>
  <c r="L20" i="5"/>
  <c r="K20" i="5"/>
  <c r="C22" i="5" s="1"/>
  <c r="D22" i="8"/>
  <c r="F22" i="8" s="1"/>
  <c r="N16" i="7"/>
  <c r="K20" i="7"/>
  <c r="C22" i="7" s="1"/>
  <c r="L20" i="7"/>
  <c r="C23" i="7" s="1"/>
  <c r="D23" i="7" s="1"/>
  <c r="D22" i="6"/>
  <c r="F22" i="6" s="1"/>
  <c r="F23" i="6"/>
  <c r="F24" i="6" s="1"/>
  <c r="F25" i="6" s="1"/>
  <c r="N16" i="5"/>
  <c r="C23" i="5"/>
  <c r="D23" i="5" s="1"/>
  <c r="L20" i="4"/>
  <c r="C23" i="4" s="1"/>
  <c r="D23" i="4" s="1"/>
  <c r="K20" i="4"/>
  <c r="C22" i="4" s="1"/>
  <c r="N16" i="4"/>
  <c r="F23" i="4" l="1"/>
  <c r="F24" i="4" s="1"/>
  <c r="F25" i="4" s="1"/>
  <c r="F23" i="7"/>
  <c r="F24" i="7" s="1"/>
  <c r="F25" i="7" s="1"/>
  <c r="D22" i="7"/>
  <c r="F22" i="7" s="1"/>
  <c r="F23" i="5"/>
  <c r="D22" i="5"/>
  <c r="F22" i="5" s="1"/>
  <c r="D22" i="4"/>
  <c r="F24" i="5" l="1"/>
  <c r="F25" i="5" s="1"/>
  <c r="F22" i="4"/>
</calcChain>
</file>

<file path=xl/sharedStrings.xml><?xml version="1.0" encoding="utf-8"?>
<sst xmlns="http://schemas.openxmlformats.org/spreadsheetml/2006/main" count="463" uniqueCount="83">
  <si>
    <t>Hasil Kuesioner Tingkat Kepentingan Kriteria</t>
  </si>
  <si>
    <t>Kepala Fianance</t>
  </si>
  <si>
    <t>Kriteria</t>
  </si>
  <si>
    <t>Rating</t>
  </si>
  <si>
    <t>Harga</t>
  </si>
  <si>
    <t>Kualitas</t>
  </si>
  <si>
    <t>Delivery</t>
  </si>
  <si>
    <t>Ketepatan Jumlah</t>
  </si>
  <si>
    <t>Pelayanan</t>
  </si>
  <si>
    <t>Kepala Mekanikal</t>
  </si>
  <si>
    <t>Kepala Purchase</t>
  </si>
  <si>
    <t>v</t>
  </si>
  <si>
    <t>Perbandinagn 
Kriteria</t>
  </si>
  <si>
    <t>Kepala Finance</t>
  </si>
  <si>
    <t>Kepala 
Finance</t>
  </si>
  <si>
    <t>Kepala 
Purchasing</t>
  </si>
  <si>
    <t>Kepala 
Mekanikal</t>
  </si>
  <si>
    <t>Harga - Kualitas</t>
  </si>
  <si>
    <t>Harga - Delivery</t>
  </si>
  <si>
    <t>Harga - Ketepatan Jumlah</t>
  </si>
  <si>
    <t>Harga - Pelayanan</t>
  </si>
  <si>
    <t>Kualitas - Delivery</t>
  </si>
  <si>
    <t>Kualitas - Ketepatan Jumlah</t>
  </si>
  <si>
    <t>Kualitas - Pelayanan</t>
  </si>
  <si>
    <t>Delivery - Ketepatan Jumlah</t>
  </si>
  <si>
    <t>Delivery - Pelayanan</t>
  </si>
  <si>
    <t>Ketepatan Jumlah - Pelayanan</t>
  </si>
  <si>
    <t>Geometric
Mean</t>
  </si>
  <si>
    <t>Total</t>
  </si>
  <si>
    <t>Normalisasi</t>
  </si>
  <si>
    <t>Normalisasi Penyesuaian</t>
  </si>
  <si>
    <t>Rata-rata</t>
  </si>
  <si>
    <t>Rata-Rata Penyesuaian</t>
  </si>
  <si>
    <t>Hasil
Bobot</t>
  </si>
  <si>
    <t>Sub Kriteria</t>
  </si>
  <si>
    <t>Diskon Barang (H2)</t>
  </si>
  <si>
    <t>Harga Barang (H1)</t>
  </si>
  <si>
    <t>Kesesuaian Spesifikasi Barang (K1)</t>
  </si>
  <si>
    <t>Kecacatan Barang (K2)</t>
  </si>
  <si>
    <t>Ketepatan Waktu Pengiriman (D1)</t>
  </si>
  <si>
    <t>Ketepatan Kuantitas Pengiriman (D2)</t>
  </si>
  <si>
    <t>Kesesuaian Isi Jumlah Pengiriman (J1)</t>
  </si>
  <si>
    <t>Kesesuaian Isi Kemasan (J2)</t>
  </si>
  <si>
    <t>Kemudahan dalam Komplain (P1)</t>
  </si>
  <si>
    <t>Kecepatan Menanggapi Permintaan (P2)</t>
  </si>
  <si>
    <t>Hasil Kuesioner Tingkat Kepentingan Sub-Kriteria</t>
  </si>
  <si>
    <t>Sub-Kriteria Harga</t>
  </si>
  <si>
    <t>Sub-Kriteria Kualitas</t>
  </si>
  <si>
    <t>Sub-Kriteria Delivery</t>
  </si>
  <si>
    <t>Sub-Kriteria Ketepatan Jumlah</t>
  </si>
  <si>
    <t>Sub-Kriteria Pelayanan</t>
  </si>
  <si>
    <t>Harga Barang</t>
  </si>
  <si>
    <t>Diskon Barang</t>
  </si>
  <si>
    <t>Kesesuaian Spesifikasi Barang</t>
  </si>
  <si>
    <t>Kecacatan Barang</t>
  </si>
  <si>
    <t>Ketepatan Waktu Pengiriman</t>
  </si>
  <si>
    <t>Ketepatan Kualitas Pengiriman</t>
  </si>
  <si>
    <t>Kesesuaian Isi Kemasan</t>
  </si>
  <si>
    <t>Kesesuaian Isi Jumlah Pengiriman</t>
  </si>
  <si>
    <t>Kemudahan dalam Komplain</t>
  </si>
  <si>
    <t>Kecepatan Menanggapi Permintaan</t>
  </si>
  <si>
    <t>Eigen Vector</t>
  </si>
  <si>
    <t>Eigen Value</t>
  </si>
  <si>
    <t>CI</t>
  </si>
  <si>
    <t>CR</t>
  </si>
  <si>
    <t>V</t>
  </si>
  <si>
    <t>Sahre Result</t>
  </si>
  <si>
    <t>Menghitung Eigen Vector</t>
  </si>
  <si>
    <t>Matrix Awal Perbandingan Berpasangan</t>
  </si>
  <si>
    <t>Harga Barang-Diskon Barang</t>
  </si>
  <si>
    <t>Dsikon Barang</t>
  </si>
  <si>
    <t>Rata-Rata</t>
  </si>
  <si>
    <t>Subkriteria Harga</t>
  </si>
  <si>
    <t xml:space="preserve"> </t>
  </si>
  <si>
    <t>Subkriteria Kualitas</t>
  </si>
  <si>
    <t>Kesesuaian Spesifikasi Barang - Kualitas Barang</t>
  </si>
  <si>
    <t>Kualitas Barang</t>
  </si>
  <si>
    <t>Subkriteria Delivery</t>
  </si>
  <si>
    <t>Ketepatan Waktu Pengiriman - 
Ketepatan Kualitas Pengiriman</t>
  </si>
  <si>
    <t>Subkriteria Ketepatan Jumlah</t>
  </si>
  <si>
    <t>Kesesuaian Isi Jumlah Pengiriman - 
Kesesuaian Isi Kemasan</t>
  </si>
  <si>
    <t>Subkriteria Pelayanan</t>
  </si>
  <si>
    <t>Kemudahan dalam Komplain - 
Kecepatan Menanggapi Permintaan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</si>
</sst>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wrapText="1"/>
    </xf>
    <xf numFmtId="12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4" borderId="0" xfId="0" applyFill="1"/>
    <xf numFmtId="164" fontId="0" fillId="0" borderId="1" xfId="0" applyNumberFormat="1" applyBorder="1"/>
    <xf numFmtId="0" fontId="1" fillId="0" borderId="1" xfId="0" applyFont="1" applyBorder="1"/>
    <xf numFmtId="0" fontId="1" fillId="6" borderId="1" xfId="0" applyFont="1" applyFill="1" applyBorder="1"/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1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0F5C-A0C3-4CDA-9490-7082DC0B7B1A}">
  <dimension ref="A1:AQ82"/>
  <sheetViews>
    <sheetView tabSelected="1" topLeftCell="P1" workbookViewId="0">
      <selection activeCell="AS73" sqref="AS73"/>
    </sheetView>
  </sheetViews>
  <sheetFormatPr defaultRowHeight="14.4" x14ac:dyDescent="0.3"/>
  <cols>
    <col min="2" max="2" width="15.5546875" customWidth="1"/>
    <col min="3" max="19" width="3.109375" customWidth="1"/>
    <col min="20" max="20" width="17.44140625" customWidth="1"/>
    <col min="23" max="23" width="2.88671875" customWidth="1"/>
    <col min="24" max="24" width="13" customWidth="1"/>
    <col min="25" max="25" width="27.88671875" customWidth="1"/>
    <col min="26" max="42" width="3.21875" customWidth="1"/>
    <col min="43" max="43" width="30" customWidth="1"/>
  </cols>
  <sheetData>
    <row r="1" spans="1:43" ht="14.4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2"/>
      <c r="X1" s="37" t="s">
        <v>45</v>
      </c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</row>
    <row r="2" spans="1:43" ht="14.4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2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</row>
    <row r="4" spans="1:43" x14ac:dyDescent="0.3">
      <c r="A4">
        <v>1</v>
      </c>
      <c r="B4" t="s">
        <v>1</v>
      </c>
      <c r="X4">
        <v>1</v>
      </c>
      <c r="Y4" t="s">
        <v>13</v>
      </c>
    </row>
    <row r="5" spans="1:43" x14ac:dyDescent="0.3">
      <c r="B5" s="35" t="s">
        <v>2</v>
      </c>
      <c r="C5" s="35" t="s">
        <v>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 t="s">
        <v>2</v>
      </c>
      <c r="Y5" s="36" t="s">
        <v>46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</row>
    <row r="6" spans="1:43" x14ac:dyDescent="0.3">
      <c r="B6" s="35"/>
      <c r="C6" s="3">
        <v>9</v>
      </c>
      <c r="D6" s="3">
        <v>8</v>
      </c>
      <c r="E6" s="3">
        <v>7</v>
      </c>
      <c r="F6" s="3">
        <v>6</v>
      </c>
      <c r="G6" s="3">
        <v>5</v>
      </c>
      <c r="H6" s="3">
        <v>4</v>
      </c>
      <c r="I6" s="3">
        <v>3</v>
      </c>
      <c r="J6" s="3">
        <v>2</v>
      </c>
      <c r="K6" s="3">
        <v>1</v>
      </c>
      <c r="L6" s="3">
        <v>2</v>
      </c>
      <c r="M6" s="3">
        <v>3</v>
      </c>
      <c r="N6" s="3">
        <v>4</v>
      </c>
      <c r="O6" s="3">
        <v>5</v>
      </c>
      <c r="P6" s="3">
        <v>6</v>
      </c>
      <c r="Q6" s="3">
        <v>7</v>
      </c>
      <c r="R6" s="3">
        <v>8</v>
      </c>
      <c r="S6" s="3">
        <v>9</v>
      </c>
      <c r="T6" s="35"/>
      <c r="Y6" s="35" t="s">
        <v>2</v>
      </c>
      <c r="Z6" s="35" t="s">
        <v>3</v>
      </c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 t="s">
        <v>2</v>
      </c>
    </row>
    <row r="7" spans="1:43" x14ac:dyDescent="0.3">
      <c r="B7" s="4" t="s">
        <v>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 t="s">
        <v>11</v>
      </c>
      <c r="R7" s="28"/>
      <c r="S7" s="28"/>
      <c r="T7" s="4" t="s">
        <v>5</v>
      </c>
      <c r="Y7" s="35"/>
      <c r="Z7" s="3">
        <v>9</v>
      </c>
      <c r="AA7" s="3">
        <v>8</v>
      </c>
      <c r="AB7" s="3">
        <v>7</v>
      </c>
      <c r="AC7" s="3">
        <v>6</v>
      </c>
      <c r="AD7" s="3">
        <v>5</v>
      </c>
      <c r="AE7" s="3">
        <v>4</v>
      </c>
      <c r="AF7" s="3">
        <v>3</v>
      </c>
      <c r="AG7" s="3">
        <v>2</v>
      </c>
      <c r="AH7" s="3">
        <v>1</v>
      </c>
      <c r="AI7" s="3">
        <v>2</v>
      </c>
      <c r="AJ7" s="3">
        <v>3</v>
      </c>
      <c r="AK7" s="3">
        <v>4</v>
      </c>
      <c r="AL7" s="3">
        <v>5</v>
      </c>
      <c r="AM7" s="3">
        <v>6</v>
      </c>
      <c r="AN7" s="3">
        <v>7</v>
      </c>
      <c r="AO7" s="3">
        <v>8</v>
      </c>
      <c r="AP7" s="3">
        <v>9</v>
      </c>
      <c r="AQ7" s="35"/>
    </row>
    <row r="8" spans="1:43" x14ac:dyDescent="0.3">
      <c r="B8" s="4" t="s">
        <v>4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 t="s">
        <v>11</v>
      </c>
      <c r="R8" s="28"/>
      <c r="S8" s="28"/>
      <c r="T8" s="5" t="s">
        <v>6</v>
      </c>
      <c r="Y8" s="4" t="s">
        <v>51</v>
      </c>
      <c r="Z8" s="28"/>
      <c r="AA8" s="28"/>
      <c r="AB8" s="28"/>
      <c r="AC8" s="28"/>
      <c r="AD8" s="28"/>
      <c r="AE8" s="28"/>
      <c r="AF8" s="28"/>
      <c r="AG8" s="28"/>
      <c r="AH8" s="28" t="s">
        <v>11</v>
      </c>
      <c r="AI8" s="28"/>
      <c r="AJ8" s="28"/>
      <c r="AK8" s="28"/>
      <c r="AL8" s="28"/>
      <c r="AM8" s="28"/>
      <c r="AN8" s="28"/>
      <c r="AO8" s="28"/>
      <c r="AP8" s="28"/>
      <c r="AQ8" s="4" t="s">
        <v>52</v>
      </c>
    </row>
    <row r="9" spans="1:43" x14ac:dyDescent="0.3">
      <c r="B9" s="4" t="s">
        <v>4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 t="s">
        <v>11</v>
      </c>
      <c r="R9" s="28"/>
      <c r="S9" s="28"/>
      <c r="T9" s="4" t="s">
        <v>7</v>
      </c>
    </row>
    <row r="10" spans="1:43" x14ac:dyDescent="0.3">
      <c r="B10" s="4" t="s">
        <v>4</v>
      </c>
      <c r="C10" s="28"/>
      <c r="D10" s="28"/>
      <c r="E10" s="28"/>
      <c r="F10" s="28"/>
      <c r="G10" s="28"/>
      <c r="H10" s="28"/>
      <c r="I10" s="28" t="s">
        <v>65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4" t="s">
        <v>8</v>
      </c>
      <c r="Y10" s="36" t="s">
        <v>47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x14ac:dyDescent="0.3">
      <c r="B11" s="4" t="s">
        <v>5</v>
      </c>
      <c r="C11" s="28"/>
      <c r="D11" s="28"/>
      <c r="E11" s="28"/>
      <c r="F11" s="28"/>
      <c r="G11" s="28"/>
      <c r="H11" s="28"/>
      <c r="I11" s="28"/>
      <c r="J11" s="28"/>
      <c r="K11" s="28" t="s">
        <v>11</v>
      </c>
      <c r="L11" s="28"/>
      <c r="M11" s="28"/>
      <c r="N11" s="28"/>
      <c r="O11" s="28"/>
      <c r="P11" s="28"/>
      <c r="Q11" s="28"/>
      <c r="R11" s="28"/>
      <c r="S11" s="28"/>
      <c r="T11" s="5" t="s">
        <v>6</v>
      </c>
      <c r="Y11" s="35" t="s">
        <v>2</v>
      </c>
      <c r="Z11" s="35" t="s">
        <v>3</v>
      </c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 t="s">
        <v>2</v>
      </c>
    </row>
    <row r="12" spans="1:43" x14ac:dyDescent="0.3">
      <c r="B12" s="4" t="s">
        <v>5</v>
      </c>
      <c r="C12" s="28"/>
      <c r="D12" s="28"/>
      <c r="E12" s="28"/>
      <c r="F12" s="28"/>
      <c r="G12" s="28"/>
      <c r="H12" s="28"/>
      <c r="I12" s="28"/>
      <c r="J12" s="28"/>
      <c r="K12" s="28" t="s">
        <v>11</v>
      </c>
      <c r="L12" s="28"/>
      <c r="M12" s="28"/>
      <c r="N12" s="28"/>
      <c r="O12" s="28"/>
      <c r="P12" s="28"/>
      <c r="Q12" s="28"/>
      <c r="R12" s="28"/>
      <c r="S12" s="28"/>
      <c r="T12" s="4" t="s">
        <v>7</v>
      </c>
      <c r="Y12" s="35"/>
      <c r="Z12" s="3">
        <v>9</v>
      </c>
      <c r="AA12" s="3">
        <v>8</v>
      </c>
      <c r="AB12" s="3">
        <v>7</v>
      </c>
      <c r="AC12" s="3">
        <v>6</v>
      </c>
      <c r="AD12" s="3">
        <v>5</v>
      </c>
      <c r="AE12" s="3">
        <v>4</v>
      </c>
      <c r="AF12" s="3">
        <v>3</v>
      </c>
      <c r="AG12" s="3">
        <v>2</v>
      </c>
      <c r="AH12" s="3">
        <v>1</v>
      </c>
      <c r="AI12" s="3">
        <v>2</v>
      </c>
      <c r="AJ12" s="3">
        <v>3</v>
      </c>
      <c r="AK12" s="3">
        <v>4</v>
      </c>
      <c r="AL12" s="3">
        <v>5</v>
      </c>
      <c r="AM12" s="3">
        <v>6</v>
      </c>
      <c r="AN12" s="3">
        <v>7</v>
      </c>
      <c r="AO12" s="3">
        <v>8</v>
      </c>
      <c r="AP12" s="3">
        <v>9</v>
      </c>
      <c r="AQ12" s="35"/>
    </row>
    <row r="13" spans="1:43" x14ac:dyDescent="0.3">
      <c r="B13" s="4" t="s">
        <v>5</v>
      </c>
      <c r="C13" s="28" t="s">
        <v>11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4" t="s">
        <v>8</v>
      </c>
      <c r="Y13" s="4" t="s">
        <v>53</v>
      </c>
      <c r="Z13" s="28"/>
      <c r="AA13" s="28"/>
      <c r="AB13" s="28"/>
      <c r="AC13" s="28"/>
      <c r="AD13" s="28"/>
      <c r="AE13" s="28"/>
      <c r="AF13" s="28" t="s">
        <v>65</v>
      </c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4" t="s">
        <v>54</v>
      </c>
    </row>
    <row r="14" spans="1:43" x14ac:dyDescent="0.3">
      <c r="B14" s="5" t="s">
        <v>6</v>
      </c>
      <c r="C14" s="28"/>
      <c r="D14" s="28"/>
      <c r="E14" s="28"/>
      <c r="F14" s="28"/>
      <c r="G14" s="28"/>
      <c r="H14" s="28"/>
      <c r="I14" s="28"/>
      <c r="J14" s="28"/>
      <c r="K14" s="28" t="s">
        <v>11</v>
      </c>
      <c r="L14" s="28"/>
      <c r="M14" s="28"/>
      <c r="N14" s="28"/>
      <c r="O14" s="28"/>
      <c r="P14" s="28"/>
      <c r="Q14" s="28"/>
      <c r="R14" s="28"/>
      <c r="S14" s="28"/>
      <c r="T14" s="4" t="s">
        <v>7</v>
      </c>
    </row>
    <row r="15" spans="1:43" x14ac:dyDescent="0.3">
      <c r="B15" s="5" t="s">
        <v>6</v>
      </c>
      <c r="C15" s="28" t="s">
        <v>11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4" t="s">
        <v>8</v>
      </c>
      <c r="Y15" s="36" t="s">
        <v>48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x14ac:dyDescent="0.3">
      <c r="B16" s="4" t="s">
        <v>7</v>
      </c>
      <c r="C16" s="28" t="s">
        <v>11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4" t="s">
        <v>8</v>
      </c>
      <c r="Y16" s="35" t="s">
        <v>2</v>
      </c>
      <c r="Z16" s="35" t="s">
        <v>3</v>
      </c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 t="s">
        <v>2</v>
      </c>
    </row>
    <row r="17" spans="1:43" x14ac:dyDescent="0.3">
      <c r="Y17" s="35"/>
      <c r="Z17" s="3">
        <v>9</v>
      </c>
      <c r="AA17" s="3">
        <v>8</v>
      </c>
      <c r="AB17" s="3">
        <v>7</v>
      </c>
      <c r="AC17" s="3">
        <v>6</v>
      </c>
      <c r="AD17" s="3">
        <v>5</v>
      </c>
      <c r="AE17" s="3">
        <v>4</v>
      </c>
      <c r="AF17" s="3">
        <v>3</v>
      </c>
      <c r="AG17" s="3">
        <v>2</v>
      </c>
      <c r="AH17" s="3">
        <v>1</v>
      </c>
      <c r="AI17" s="3">
        <v>2</v>
      </c>
      <c r="AJ17" s="3">
        <v>3</v>
      </c>
      <c r="AK17" s="3">
        <v>4</v>
      </c>
      <c r="AL17" s="3">
        <v>5</v>
      </c>
      <c r="AM17" s="3">
        <v>6</v>
      </c>
      <c r="AN17" s="3">
        <v>7</v>
      </c>
      <c r="AO17" s="3">
        <v>8</v>
      </c>
      <c r="AP17" s="3">
        <v>9</v>
      </c>
      <c r="AQ17" s="35"/>
    </row>
    <row r="18" spans="1:43" x14ac:dyDescent="0.3">
      <c r="A18">
        <v>2</v>
      </c>
      <c r="B18" t="s">
        <v>10</v>
      </c>
      <c r="Y18" s="4" t="s">
        <v>55</v>
      </c>
      <c r="Z18" s="28"/>
      <c r="AA18" s="28"/>
      <c r="AB18" s="28"/>
      <c r="AC18" s="28"/>
      <c r="AD18" s="28" t="s">
        <v>65</v>
      </c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4" t="s">
        <v>56</v>
      </c>
    </row>
    <row r="19" spans="1:43" x14ac:dyDescent="0.3">
      <c r="B19" s="35" t="s">
        <v>2</v>
      </c>
      <c r="C19" s="35" t="s">
        <v>3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 t="s">
        <v>2</v>
      </c>
    </row>
    <row r="20" spans="1:43" x14ac:dyDescent="0.3">
      <c r="B20" s="35"/>
      <c r="C20" s="3">
        <v>9</v>
      </c>
      <c r="D20" s="3">
        <v>8</v>
      </c>
      <c r="E20" s="3">
        <v>7</v>
      </c>
      <c r="F20" s="3">
        <v>6</v>
      </c>
      <c r="G20" s="3">
        <v>5</v>
      </c>
      <c r="H20" s="3">
        <v>4</v>
      </c>
      <c r="I20" s="3">
        <v>3</v>
      </c>
      <c r="J20" s="3">
        <v>2</v>
      </c>
      <c r="K20" s="3">
        <v>1</v>
      </c>
      <c r="L20" s="3">
        <v>2</v>
      </c>
      <c r="M20" s="3">
        <v>3</v>
      </c>
      <c r="N20" s="3">
        <v>4</v>
      </c>
      <c r="O20" s="3">
        <v>5</v>
      </c>
      <c r="P20" s="3">
        <v>6</v>
      </c>
      <c r="Q20" s="3">
        <v>7</v>
      </c>
      <c r="R20" s="3">
        <v>8</v>
      </c>
      <c r="S20" s="3">
        <v>9</v>
      </c>
      <c r="T20" s="35"/>
      <c r="Y20" s="36" t="s">
        <v>49</v>
      </c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x14ac:dyDescent="0.3">
      <c r="B21" s="4" t="s">
        <v>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 t="s">
        <v>11</v>
      </c>
      <c r="R21" s="28"/>
      <c r="S21" s="28"/>
      <c r="T21" s="4" t="s">
        <v>5</v>
      </c>
      <c r="Y21" s="35" t="s">
        <v>2</v>
      </c>
      <c r="Z21" s="35" t="s">
        <v>3</v>
      </c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 t="s">
        <v>2</v>
      </c>
    </row>
    <row r="22" spans="1:43" x14ac:dyDescent="0.3">
      <c r="B22" s="4" t="s">
        <v>4</v>
      </c>
      <c r="C22" s="28"/>
      <c r="D22" s="28"/>
      <c r="E22" s="28"/>
      <c r="F22" s="28"/>
      <c r="G22" s="28" t="s">
        <v>11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5" t="s">
        <v>6</v>
      </c>
      <c r="Y22" s="35"/>
      <c r="Z22" s="3">
        <v>9</v>
      </c>
      <c r="AA22" s="3">
        <v>8</v>
      </c>
      <c r="AB22" s="3">
        <v>7</v>
      </c>
      <c r="AC22" s="3">
        <v>6</v>
      </c>
      <c r="AD22" s="3">
        <v>5</v>
      </c>
      <c r="AE22" s="3">
        <v>4</v>
      </c>
      <c r="AF22" s="3">
        <v>3</v>
      </c>
      <c r="AG22" s="3">
        <v>2</v>
      </c>
      <c r="AH22" s="3">
        <v>1</v>
      </c>
      <c r="AI22" s="3">
        <v>2</v>
      </c>
      <c r="AJ22" s="3">
        <v>3</v>
      </c>
      <c r="AK22" s="3">
        <v>4</v>
      </c>
      <c r="AL22" s="3">
        <v>5</v>
      </c>
      <c r="AM22" s="3">
        <v>6</v>
      </c>
      <c r="AN22" s="3">
        <v>7</v>
      </c>
      <c r="AO22" s="3">
        <v>8</v>
      </c>
      <c r="AP22" s="3">
        <v>9</v>
      </c>
      <c r="AQ22" s="35"/>
    </row>
    <row r="23" spans="1:43" x14ac:dyDescent="0.3">
      <c r="B23" s="4" t="s">
        <v>4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 t="s">
        <v>11</v>
      </c>
      <c r="R23" s="28"/>
      <c r="S23" s="28"/>
      <c r="T23" s="4" t="s">
        <v>7</v>
      </c>
      <c r="Y23" s="4" t="s">
        <v>58</v>
      </c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 t="s">
        <v>65</v>
      </c>
      <c r="AM23" s="28"/>
      <c r="AN23" s="28"/>
      <c r="AO23" s="28"/>
      <c r="AP23" s="28"/>
      <c r="AQ23" s="4" t="s">
        <v>57</v>
      </c>
    </row>
    <row r="24" spans="1:43" x14ac:dyDescent="0.3">
      <c r="B24" s="4" t="s">
        <v>4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 t="s">
        <v>11</v>
      </c>
      <c r="R24" s="28"/>
      <c r="S24" s="28"/>
      <c r="T24" s="4" t="s">
        <v>8</v>
      </c>
    </row>
    <row r="25" spans="1:43" x14ac:dyDescent="0.3">
      <c r="B25" s="4" t="s">
        <v>5</v>
      </c>
      <c r="C25" s="28" t="s">
        <v>11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5" t="s">
        <v>6</v>
      </c>
      <c r="Y25" s="36" t="s">
        <v>50</v>
      </c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x14ac:dyDescent="0.3">
      <c r="B26" s="4" t="s">
        <v>5</v>
      </c>
      <c r="C26" s="28"/>
      <c r="D26" s="28"/>
      <c r="E26" s="28"/>
      <c r="F26" s="28"/>
      <c r="G26" s="28"/>
      <c r="H26" s="28"/>
      <c r="I26" s="28"/>
      <c r="J26" s="28"/>
      <c r="K26" s="28" t="s">
        <v>11</v>
      </c>
      <c r="L26" s="28"/>
      <c r="M26" s="28"/>
      <c r="N26" s="28"/>
      <c r="O26" s="28"/>
      <c r="P26" s="28"/>
      <c r="Q26" s="28"/>
      <c r="R26" s="28"/>
      <c r="S26" s="28"/>
      <c r="T26" s="4" t="s">
        <v>7</v>
      </c>
      <c r="Y26" s="35" t="s">
        <v>2</v>
      </c>
      <c r="Z26" s="35" t="s">
        <v>3</v>
      </c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 t="s">
        <v>2</v>
      </c>
    </row>
    <row r="27" spans="1:43" x14ac:dyDescent="0.3">
      <c r="B27" s="4" t="s">
        <v>5</v>
      </c>
      <c r="C27" s="28"/>
      <c r="D27" s="28"/>
      <c r="E27" s="28"/>
      <c r="F27" s="28"/>
      <c r="G27" s="28"/>
      <c r="H27" s="28"/>
      <c r="I27" s="28"/>
      <c r="J27" s="28"/>
      <c r="K27" s="28" t="s">
        <v>11</v>
      </c>
      <c r="L27" s="28"/>
      <c r="M27" s="28"/>
      <c r="N27" s="28"/>
      <c r="O27" s="28"/>
      <c r="P27" s="28"/>
      <c r="Q27" s="28"/>
      <c r="R27" s="28"/>
      <c r="S27" s="28"/>
      <c r="T27" s="4" t="s">
        <v>8</v>
      </c>
      <c r="Y27" s="35"/>
      <c r="Z27" s="3">
        <v>9</v>
      </c>
      <c r="AA27" s="3">
        <v>8</v>
      </c>
      <c r="AB27" s="3">
        <v>7</v>
      </c>
      <c r="AC27" s="3">
        <v>6</v>
      </c>
      <c r="AD27" s="3">
        <v>5</v>
      </c>
      <c r="AE27" s="3">
        <v>4</v>
      </c>
      <c r="AF27" s="3">
        <v>3</v>
      </c>
      <c r="AG27" s="3">
        <v>2</v>
      </c>
      <c r="AH27" s="3">
        <v>1</v>
      </c>
      <c r="AI27" s="3">
        <v>2</v>
      </c>
      <c r="AJ27" s="3">
        <v>3</v>
      </c>
      <c r="AK27" s="3">
        <v>4</v>
      </c>
      <c r="AL27" s="3">
        <v>5</v>
      </c>
      <c r="AM27" s="3">
        <v>6</v>
      </c>
      <c r="AN27" s="3">
        <v>7</v>
      </c>
      <c r="AO27" s="3">
        <v>8</v>
      </c>
      <c r="AP27" s="3">
        <v>9</v>
      </c>
      <c r="AQ27" s="35"/>
    </row>
    <row r="28" spans="1:43" x14ac:dyDescent="0.3">
      <c r="B28" s="5" t="s">
        <v>6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 t="s">
        <v>11</v>
      </c>
      <c r="T28" s="4" t="s">
        <v>7</v>
      </c>
      <c r="Y28" s="4" t="s">
        <v>59</v>
      </c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 t="s">
        <v>65</v>
      </c>
      <c r="AM28" s="28"/>
      <c r="AN28" s="28"/>
      <c r="AO28" s="28"/>
      <c r="AP28" s="28"/>
      <c r="AQ28" s="4" t="s">
        <v>60</v>
      </c>
    </row>
    <row r="29" spans="1:43" x14ac:dyDescent="0.3">
      <c r="B29" s="5" t="s">
        <v>6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 t="s">
        <v>11</v>
      </c>
      <c r="T29" s="4" t="s">
        <v>8</v>
      </c>
    </row>
    <row r="30" spans="1:43" x14ac:dyDescent="0.3">
      <c r="B30" s="4" t="s">
        <v>7</v>
      </c>
      <c r="C30" s="28"/>
      <c r="D30" s="28"/>
      <c r="E30" s="28"/>
      <c r="F30" s="28"/>
      <c r="G30" s="28"/>
      <c r="H30" s="28"/>
      <c r="I30" s="28"/>
      <c r="J30" s="28"/>
      <c r="K30" s="28" t="s">
        <v>11</v>
      </c>
      <c r="L30" s="28"/>
      <c r="M30" s="28"/>
      <c r="N30" s="28"/>
      <c r="O30" s="28"/>
      <c r="P30" s="28"/>
      <c r="Q30" s="28"/>
      <c r="R30" s="28"/>
      <c r="S30" s="28"/>
      <c r="T30" s="4" t="s">
        <v>8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</row>
    <row r="31" spans="1:43" x14ac:dyDescent="0.3">
      <c r="X31">
        <v>2</v>
      </c>
      <c r="Y31" t="s">
        <v>10</v>
      </c>
    </row>
    <row r="32" spans="1:43" x14ac:dyDescent="0.3">
      <c r="A32">
        <v>3</v>
      </c>
      <c r="B32" t="s">
        <v>9</v>
      </c>
      <c r="Y32" s="36" t="s">
        <v>46</v>
      </c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2:43" x14ac:dyDescent="0.3">
      <c r="B33" s="35" t="s">
        <v>2</v>
      </c>
      <c r="C33" s="35" t="s">
        <v>3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 t="s">
        <v>2</v>
      </c>
      <c r="Y33" s="35" t="s">
        <v>2</v>
      </c>
      <c r="Z33" s="35" t="s">
        <v>3</v>
      </c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 t="s">
        <v>2</v>
      </c>
    </row>
    <row r="34" spans="2:43" x14ac:dyDescent="0.3">
      <c r="B34" s="35"/>
      <c r="C34" s="3">
        <v>9</v>
      </c>
      <c r="D34" s="3">
        <v>8</v>
      </c>
      <c r="E34" s="3">
        <v>7</v>
      </c>
      <c r="F34" s="3">
        <v>6</v>
      </c>
      <c r="G34" s="3">
        <v>5</v>
      </c>
      <c r="H34" s="3">
        <v>4</v>
      </c>
      <c r="I34" s="3">
        <v>3</v>
      </c>
      <c r="J34" s="3">
        <v>2</v>
      </c>
      <c r="K34" s="3">
        <v>1</v>
      </c>
      <c r="L34" s="3">
        <v>2</v>
      </c>
      <c r="M34" s="3">
        <v>3</v>
      </c>
      <c r="N34" s="3">
        <v>4</v>
      </c>
      <c r="O34" s="3">
        <v>5</v>
      </c>
      <c r="P34" s="3">
        <v>6</v>
      </c>
      <c r="Q34" s="3">
        <v>7</v>
      </c>
      <c r="R34" s="3">
        <v>8</v>
      </c>
      <c r="S34" s="3">
        <v>9</v>
      </c>
      <c r="T34" s="35"/>
      <c r="Y34" s="35"/>
      <c r="Z34" s="3">
        <v>9</v>
      </c>
      <c r="AA34" s="3">
        <v>8</v>
      </c>
      <c r="AB34" s="3">
        <v>7</v>
      </c>
      <c r="AC34" s="3">
        <v>6</v>
      </c>
      <c r="AD34" s="3">
        <v>5</v>
      </c>
      <c r="AE34" s="3">
        <v>4</v>
      </c>
      <c r="AF34" s="3">
        <v>3</v>
      </c>
      <c r="AG34" s="3">
        <v>2</v>
      </c>
      <c r="AH34" s="3">
        <v>1</v>
      </c>
      <c r="AI34" s="3">
        <v>2</v>
      </c>
      <c r="AJ34" s="3">
        <v>3</v>
      </c>
      <c r="AK34" s="3">
        <v>4</v>
      </c>
      <c r="AL34" s="3">
        <v>5</v>
      </c>
      <c r="AM34" s="3">
        <v>6</v>
      </c>
      <c r="AN34" s="3">
        <v>7</v>
      </c>
      <c r="AO34" s="3">
        <v>8</v>
      </c>
      <c r="AP34" s="3">
        <v>9</v>
      </c>
      <c r="AQ34" s="35"/>
    </row>
    <row r="35" spans="2:43" x14ac:dyDescent="0.3">
      <c r="B35" s="4" t="s">
        <v>4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 t="s">
        <v>11</v>
      </c>
      <c r="R35" s="28"/>
      <c r="S35" s="4"/>
      <c r="T35" s="4" t="s">
        <v>5</v>
      </c>
      <c r="Y35" s="4" t="s">
        <v>51</v>
      </c>
      <c r="Z35" s="28"/>
      <c r="AA35" s="28"/>
      <c r="AB35" s="28"/>
      <c r="AC35" s="28"/>
      <c r="AD35" s="28" t="s">
        <v>11</v>
      </c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4" t="s">
        <v>52</v>
      </c>
    </row>
    <row r="36" spans="2:43" x14ac:dyDescent="0.3">
      <c r="B36" s="4" t="s">
        <v>4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 t="s">
        <v>11</v>
      </c>
      <c r="P36" s="28"/>
      <c r="Q36" s="28"/>
      <c r="R36" s="28"/>
      <c r="S36" s="4"/>
      <c r="T36" s="5" t="s">
        <v>6</v>
      </c>
    </row>
    <row r="37" spans="2:43" x14ac:dyDescent="0.3">
      <c r="B37" s="4" t="s">
        <v>4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 t="s">
        <v>11</v>
      </c>
      <c r="P37" s="28"/>
      <c r="Q37" s="28"/>
      <c r="R37" s="28"/>
      <c r="S37" s="4"/>
      <c r="T37" s="4" t="s">
        <v>7</v>
      </c>
      <c r="Y37" s="36" t="s">
        <v>47</v>
      </c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2:43" x14ac:dyDescent="0.3">
      <c r="B38" s="4" t="s">
        <v>4</v>
      </c>
      <c r="C38" s="28"/>
      <c r="D38" s="28"/>
      <c r="E38" s="28"/>
      <c r="F38" s="28"/>
      <c r="G38" s="28"/>
      <c r="H38" s="28"/>
      <c r="I38" s="28" t="s">
        <v>65</v>
      </c>
      <c r="J38" s="28"/>
      <c r="K38" s="28"/>
      <c r="L38" s="28"/>
      <c r="M38" s="28"/>
      <c r="N38" s="28"/>
      <c r="O38" s="28"/>
      <c r="P38" s="28"/>
      <c r="Q38" s="28"/>
      <c r="R38" s="28"/>
      <c r="S38" s="4"/>
      <c r="T38" s="4" t="s">
        <v>8</v>
      </c>
      <c r="Y38" s="35" t="s">
        <v>2</v>
      </c>
      <c r="Z38" s="35" t="s">
        <v>3</v>
      </c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 t="s">
        <v>2</v>
      </c>
    </row>
    <row r="39" spans="2:43" x14ac:dyDescent="0.3">
      <c r="B39" s="4" t="s">
        <v>5</v>
      </c>
      <c r="C39" s="28"/>
      <c r="D39" s="28"/>
      <c r="E39" s="28"/>
      <c r="F39" s="28"/>
      <c r="G39" s="28"/>
      <c r="H39" s="28"/>
      <c r="I39" s="28"/>
      <c r="J39" s="28"/>
      <c r="K39" s="28" t="s">
        <v>11</v>
      </c>
      <c r="L39" s="28"/>
      <c r="M39" s="28"/>
      <c r="N39" s="28"/>
      <c r="O39" s="28"/>
      <c r="P39" s="28"/>
      <c r="Q39" s="28"/>
      <c r="R39" s="28"/>
      <c r="S39" s="4"/>
      <c r="T39" s="5" t="s">
        <v>6</v>
      </c>
      <c r="Y39" s="35"/>
      <c r="Z39" s="3">
        <v>9</v>
      </c>
      <c r="AA39" s="3">
        <v>8</v>
      </c>
      <c r="AB39" s="3">
        <v>7</v>
      </c>
      <c r="AC39" s="3">
        <v>6</v>
      </c>
      <c r="AD39" s="3">
        <v>5</v>
      </c>
      <c r="AE39" s="3">
        <v>4</v>
      </c>
      <c r="AF39" s="3">
        <v>3</v>
      </c>
      <c r="AG39" s="3">
        <v>2</v>
      </c>
      <c r="AH39" s="3">
        <v>1</v>
      </c>
      <c r="AI39" s="3">
        <v>2</v>
      </c>
      <c r="AJ39" s="3">
        <v>3</v>
      </c>
      <c r="AK39" s="3">
        <v>4</v>
      </c>
      <c r="AL39" s="3">
        <v>5</v>
      </c>
      <c r="AM39" s="3">
        <v>6</v>
      </c>
      <c r="AN39" s="3">
        <v>7</v>
      </c>
      <c r="AO39" s="3">
        <v>8</v>
      </c>
      <c r="AP39" s="3">
        <v>9</v>
      </c>
      <c r="AQ39" s="35"/>
    </row>
    <row r="40" spans="2:43" x14ac:dyDescent="0.3">
      <c r="B40" s="4" t="s">
        <v>5</v>
      </c>
      <c r="C40" s="28"/>
      <c r="D40" s="28"/>
      <c r="E40" s="28"/>
      <c r="F40" s="28"/>
      <c r="G40" s="28"/>
      <c r="H40" s="28"/>
      <c r="I40" s="28"/>
      <c r="J40" s="28"/>
      <c r="K40" s="28" t="s">
        <v>11</v>
      </c>
      <c r="L40" s="28"/>
      <c r="M40" s="28"/>
      <c r="N40" s="28"/>
      <c r="O40" s="28"/>
      <c r="P40" s="28"/>
      <c r="Q40" s="28"/>
      <c r="R40" s="28"/>
      <c r="S40" s="4"/>
      <c r="T40" s="4" t="s">
        <v>7</v>
      </c>
      <c r="Y40" s="4" t="s">
        <v>53</v>
      </c>
      <c r="Z40" s="28"/>
      <c r="AA40" s="28"/>
      <c r="AB40" s="28"/>
      <c r="AC40" s="28"/>
      <c r="AD40" s="28" t="s">
        <v>65</v>
      </c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4" t="s">
        <v>54</v>
      </c>
    </row>
    <row r="41" spans="2:43" x14ac:dyDescent="0.3">
      <c r="B41" s="4" t="s">
        <v>5</v>
      </c>
      <c r="C41" s="28" t="s">
        <v>11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"/>
      <c r="T41" s="4" t="s">
        <v>8</v>
      </c>
    </row>
    <row r="42" spans="2:43" x14ac:dyDescent="0.3">
      <c r="B42" s="5" t="s">
        <v>6</v>
      </c>
      <c r="C42" s="28"/>
      <c r="D42" s="28"/>
      <c r="E42" s="28"/>
      <c r="F42" s="28"/>
      <c r="G42" s="28"/>
      <c r="H42" s="28"/>
      <c r="I42" s="28"/>
      <c r="J42" s="28"/>
      <c r="K42" s="28" t="s">
        <v>11</v>
      </c>
      <c r="L42" s="28"/>
      <c r="M42" s="28"/>
      <c r="N42" s="28"/>
      <c r="O42" s="28"/>
      <c r="P42" s="28"/>
      <c r="Q42" s="28"/>
      <c r="R42" s="28"/>
      <c r="S42" s="4"/>
      <c r="T42" s="4" t="s">
        <v>7</v>
      </c>
      <c r="Y42" s="36" t="s">
        <v>48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2:43" x14ac:dyDescent="0.3">
      <c r="B43" s="5" t="s">
        <v>6</v>
      </c>
      <c r="C43" s="28" t="s">
        <v>11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"/>
      <c r="T43" s="4" t="s">
        <v>8</v>
      </c>
      <c r="Y43" s="35" t="s">
        <v>2</v>
      </c>
      <c r="Z43" s="35" t="s">
        <v>3</v>
      </c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 t="s">
        <v>2</v>
      </c>
    </row>
    <row r="44" spans="2:43" x14ac:dyDescent="0.3">
      <c r="B44" s="4" t="s">
        <v>7</v>
      </c>
      <c r="C44" s="28" t="s">
        <v>11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"/>
      <c r="T44" s="4" t="s">
        <v>8</v>
      </c>
      <c r="Y44" s="35"/>
      <c r="Z44" s="3">
        <v>9</v>
      </c>
      <c r="AA44" s="3">
        <v>8</v>
      </c>
      <c r="AB44" s="3">
        <v>7</v>
      </c>
      <c r="AC44" s="3">
        <v>6</v>
      </c>
      <c r="AD44" s="3">
        <v>5</v>
      </c>
      <c r="AE44" s="3">
        <v>4</v>
      </c>
      <c r="AF44" s="3">
        <v>3</v>
      </c>
      <c r="AG44" s="3">
        <v>2</v>
      </c>
      <c r="AH44" s="3">
        <v>1</v>
      </c>
      <c r="AI44" s="3">
        <v>2</v>
      </c>
      <c r="AJ44" s="3">
        <v>3</v>
      </c>
      <c r="AK44" s="3">
        <v>4</v>
      </c>
      <c r="AL44" s="3">
        <v>5</v>
      </c>
      <c r="AM44" s="3">
        <v>6</v>
      </c>
      <c r="AN44" s="3">
        <v>7</v>
      </c>
      <c r="AO44" s="3">
        <v>8</v>
      </c>
      <c r="AP44" s="3">
        <v>9</v>
      </c>
      <c r="AQ44" s="35"/>
    </row>
    <row r="45" spans="2:43" x14ac:dyDescent="0.3">
      <c r="Y45" s="4" t="s">
        <v>55</v>
      </c>
      <c r="Z45" s="28"/>
      <c r="AA45" s="28"/>
      <c r="AB45" s="28"/>
      <c r="AC45" s="28"/>
      <c r="AD45" s="28"/>
      <c r="AE45" s="28"/>
      <c r="AF45" s="28"/>
      <c r="AG45" s="28"/>
      <c r="AH45" s="28" t="s">
        <v>65</v>
      </c>
      <c r="AI45" s="28"/>
      <c r="AJ45" s="28"/>
      <c r="AK45" s="28"/>
      <c r="AL45" s="28"/>
      <c r="AM45" s="28"/>
      <c r="AN45" s="28"/>
      <c r="AO45" s="28"/>
      <c r="AP45" s="28"/>
      <c r="AQ45" s="4" t="s">
        <v>56</v>
      </c>
    </row>
    <row r="47" spans="2:43" x14ac:dyDescent="0.3">
      <c r="Y47" s="36" t="s">
        <v>49</v>
      </c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</row>
    <row r="48" spans="2:43" x14ac:dyDescent="0.3">
      <c r="Y48" s="35" t="s">
        <v>2</v>
      </c>
      <c r="Z48" s="35" t="s">
        <v>3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 t="s">
        <v>2</v>
      </c>
    </row>
    <row r="49" spans="24:43" x14ac:dyDescent="0.3">
      <c r="Y49" s="35"/>
      <c r="Z49" s="3">
        <v>9</v>
      </c>
      <c r="AA49" s="3">
        <v>8</v>
      </c>
      <c r="AB49" s="3">
        <v>7</v>
      </c>
      <c r="AC49" s="3">
        <v>6</v>
      </c>
      <c r="AD49" s="3">
        <v>5</v>
      </c>
      <c r="AE49" s="3">
        <v>4</v>
      </c>
      <c r="AF49" s="3">
        <v>3</v>
      </c>
      <c r="AG49" s="3">
        <v>2</v>
      </c>
      <c r="AH49" s="3">
        <v>1</v>
      </c>
      <c r="AI49" s="3">
        <v>2</v>
      </c>
      <c r="AJ49" s="3">
        <v>3</v>
      </c>
      <c r="AK49" s="3">
        <v>4</v>
      </c>
      <c r="AL49" s="3">
        <v>5</v>
      </c>
      <c r="AM49" s="3">
        <v>6</v>
      </c>
      <c r="AN49" s="3">
        <v>7</v>
      </c>
      <c r="AO49" s="3">
        <v>8</v>
      </c>
      <c r="AP49" s="3">
        <v>9</v>
      </c>
      <c r="AQ49" s="35"/>
    </row>
    <row r="50" spans="24:43" x14ac:dyDescent="0.3">
      <c r="Y50" s="4" t="s">
        <v>58</v>
      </c>
      <c r="Z50" s="28"/>
      <c r="AA50" s="28"/>
      <c r="AB50" s="28"/>
      <c r="AC50" s="28"/>
      <c r="AD50" s="28"/>
      <c r="AE50" s="28"/>
      <c r="AF50" s="28"/>
      <c r="AG50" s="28"/>
      <c r="AH50" s="28" t="s">
        <v>11</v>
      </c>
      <c r="AI50" s="28"/>
      <c r="AJ50" s="28"/>
      <c r="AK50" s="28"/>
      <c r="AL50" s="28"/>
      <c r="AM50" s="28"/>
      <c r="AN50" s="28"/>
      <c r="AO50" s="28"/>
      <c r="AP50" s="28"/>
      <c r="AQ50" s="4" t="s">
        <v>57</v>
      </c>
    </row>
    <row r="52" spans="24:43" x14ac:dyDescent="0.3">
      <c r="Y52" s="36" t="s">
        <v>50</v>
      </c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24:43" x14ac:dyDescent="0.3">
      <c r="Y53" s="35" t="s">
        <v>2</v>
      </c>
      <c r="Z53" s="35" t="s">
        <v>3</v>
      </c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 t="s">
        <v>2</v>
      </c>
    </row>
    <row r="54" spans="24:43" x14ac:dyDescent="0.3">
      <c r="Y54" s="35"/>
      <c r="Z54" s="3">
        <v>9</v>
      </c>
      <c r="AA54" s="3">
        <v>8</v>
      </c>
      <c r="AB54" s="3">
        <v>7</v>
      </c>
      <c r="AC54" s="3">
        <v>6</v>
      </c>
      <c r="AD54" s="3">
        <v>5</v>
      </c>
      <c r="AE54" s="3">
        <v>4</v>
      </c>
      <c r="AF54" s="3">
        <v>3</v>
      </c>
      <c r="AG54" s="3">
        <v>2</v>
      </c>
      <c r="AH54" s="3">
        <v>1</v>
      </c>
      <c r="AI54" s="3">
        <v>2</v>
      </c>
      <c r="AJ54" s="3">
        <v>3</v>
      </c>
      <c r="AK54" s="3">
        <v>4</v>
      </c>
      <c r="AL54" s="3">
        <v>5</v>
      </c>
      <c r="AM54" s="3">
        <v>6</v>
      </c>
      <c r="AN54" s="3">
        <v>7</v>
      </c>
      <c r="AO54" s="3">
        <v>8</v>
      </c>
      <c r="AP54" s="3">
        <v>9</v>
      </c>
      <c r="AQ54" s="35"/>
    </row>
    <row r="55" spans="24:43" x14ac:dyDescent="0.3">
      <c r="Y55" s="4" t="s">
        <v>59</v>
      </c>
      <c r="Z55" s="28"/>
      <c r="AA55" s="28"/>
      <c r="AB55" s="28"/>
      <c r="AC55" s="28"/>
      <c r="AD55" s="28"/>
      <c r="AE55" s="28"/>
      <c r="AF55" s="28"/>
      <c r="AG55" s="28"/>
      <c r="AH55" s="28" t="s">
        <v>11</v>
      </c>
      <c r="AI55" s="28"/>
      <c r="AJ55" s="28"/>
      <c r="AK55" s="28"/>
      <c r="AL55" s="28"/>
      <c r="AM55" s="28"/>
      <c r="AN55" s="28"/>
      <c r="AO55" s="28"/>
      <c r="AP55" s="28"/>
      <c r="AQ55" s="4" t="s">
        <v>60</v>
      </c>
    </row>
    <row r="57" spans="24:43" x14ac:dyDescent="0.3"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</row>
    <row r="58" spans="24:43" x14ac:dyDescent="0.3">
      <c r="X58">
        <v>3</v>
      </c>
      <c r="Y58" t="s">
        <v>9</v>
      </c>
    </row>
    <row r="59" spans="24:43" x14ac:dyDescent="0.3">
      <c r="Y59" s="36" t="s">
        <v>46</v>
      </c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</row>
    <row r="60" spans="24:43" x14ac:dyDescent="0.3">
      <c r="Y60" s="35" t="s">
        <v>2</v>
      </c>
      <c r="Z60" s="35" t="s">
        <v>3</v>
      </c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 t="s">
        <v>2</v>
      </c>
    </row>
    <row r="61" spans="24:43" x14ac:dyDescent="0.3">
      <c r="Y61" s="35"/>
      <c r="Z61" s="3">
        <v>9</v>
      </c>
      <c r="AA61" s="3">
        <v>8</v>
      </c>
      <c r="AB61" s="3">
        <v>7</v>
      </c>
      <c r="AC61" s="3">
        <v>6</v>
      </c>
      <c r="AD61" s="3">
        <v>5</v>
      </c>
      <c r="AE61" s="3">
        <v>4</v>
      </c>
      <c r="AF61" s="3">
        <v>3</v>
      </c>
      <c r="AG61" s="3">
        <v>2</v>
      </c>
      <c r="AH61" s="3">
        <v>1</v>
      </c>
      <c r="AI61" s="3">
        <v>2</v>
      </c>
      <c r="AJ61" s="3">
        <v>3</v>
      </c>
      <c r="AK61" s="3">
        <v>4</v>
      </c>
      <c r="AL61" s="3">
        <v>5</v>
      </c>
      <c r="AM61" s="3">
        <v>6</v>
      </c>
      <c r="AN61" s="3">
        <v>7</v>
      </c>
      <c r="AO61" s="3">
        <v>8</v>
      </c>
      <c r="AP61" s="3">
        <v>9</v>
      </c>
      <c r="AQ61" s="35"/>
    </row>
    <row r="62" spans="24:43" x14ac:dyDescent="0.3">
      <c r="Y62" s="4" t="s">
        <v>51</v>
      </c>
      <c r="Z62" s="28"/>
      <c r="AA62" s="28"/>
      <c r="AB62" s="28"/>
      <c r="AC62" s="28"/>
      <c r="AD62" s="28"/>
      <c r="AE62" s="28"/>
      <c r="AF62" s="28" t="s">
        <v>11</v>
      </c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4" t="s">
        <v>52</v>
      </c>
    </row>
    <row r="64" spans="24:43" x14ac:dyDescent="0.3">
      <c r="Y64" s="36" t="s">
        <v>47</v>
      </c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25:43" x14ac:dyDescent="0.3">
      <c r="Y65" s="35" t="s">
        <v>2</v>
      </c>
      <c r="Z65" s="35" t="s">
        <v>3</v>
      </c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 t="s">
        <v>2</v>
      </c>
    </row>
    <row r="66" spans="25:43" x14ac:dyDescent="0.3">
      <c r="Y66" s="35"/>
      <c r="Z66" s="3">
        <v>9</v>
      </c>
      <c r="AA66" s="3">
        <v>8</v>
      </c>
      <c r="AB66" s="3">
        <v>7</v>
      </c>
      <c r="AC66" s="3">
        <v>6</v>
      </c>
      <c r="AD66" s="3">
        <v>5</v>
      </c>
      <c r="AE66" s="3">
        <v>4</v>
      </c>
      <c r="AF66" s="3">
        <v>3</v>
      </c>
      <c r="AG66" s="3">
        <v>2</v>
      </c>
      <c r="AH66" s="3">
        <v>1</v>
      </c>
      <c r="AI66" s="3">
        <v>2</v>
      </c>
      <c r="AJ66" s="3">
        <v>3</v>
      </c>
      <c r="AK66" s="3">
        <v>4</v>
      </c>
      <c r="AL66" s="3">
        <v>5</v>
      </c>
      <c r="AM66" s="3">
        <v>6</v>
      </c>
      <c r="AN66" s="3">
        <v>7</v>
      </c>
      <c r="AO66" s="3">
        <v>8</v>
      </c>
      <c r="AP66" s="3">
        <v>9</v>
      </c>
      <c r="AQ66" s="35"/>
    </row>
    <row r="67" spans="25:43" x14ac:dyDescent="0.3">
      <c r="Y67" s="4" t="s">
        <v>53</v>
      </c>
      <c r="Z67" s="28"/>
      <c r="AA67" s="28"/>
      <c r="AB67" s="28"/>
      <c r="AC67" s="28"/>
      <c r="AD67" s="28"/>
      <c r="AE67" s="28"/>
      <c r="AF67" s="28"/>
      <c r="AG67" s="28"/>
      <c r="AH67" s="28" t="s">
        <v>65</v>
      </c>
      <c r="AI67" s="28"/>
      <c r="AJ67" s="28"/>
      <c r="AK67" s="28"/>
      <c r="AL67" s="28"/>
      <c r="AM67" s="28"/>
      <c r="AN67" s="28"/>
      <c r="AO67" s="28"/>
      <c r="AP67" s="28"/>
      <c r="AQ67" s="4" t="s">
        <v>54</v>
      </c>
    </row>
    <row r="69" spans="25:43" x14ac:dyDescent="0.3">
      <c r="Y69" s="36" t="s">
        <v>48</v>
      </c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25:43" x14ac:dyDescent="0.3">
      <c r="Y70" s="35" t="s">
        <v>2</v>
      </c>
      <c r="Z70" s="35" t="s">
        <v>3</v>
      </c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 t="s">
        <v>2</v>
      </c>
    </row>
    <row r="71" spans="25:43" x14ac:dyDescent="0.3">
      <c r="Y71" s="35"/>
      <c r="Z71" s="3">
        <v>9</v>
      </c>
      <c r="AA71" s="3">
        <v>8</v>
      </c>
      <c r="AB71" s="3">
        <v>7</v>
      </c>
      <c r="AC71" s="3">
        <v>6</v>
      </c>
      <c r="AD71" s="3">
        <v>5</v>
      </c>
      <c r="AE71" s="3">
        <v>4</v>
      </c>
      <c r="AF71" s="3">
        <v>3</v>
      </c>
      <c r="AG71" s="3">
        <v>2</v>
      </c>
      <c r="AH71" s="3">
        <v>1</v>
      </c>
      <c r="AI71" s="3">
        <v>2</v>
      </c>
      <c r="AJ71" s="3">
        <v>3</v>
      </c>
      <c r="AK71" s="3">
        <v>4</v>
      </c>
      <c r="AL71" s="3">
        <v>5</v>
      </c>
      <c r="AM71" s="3">
        <v>6</v>
      </c>
      <c r="AN71" s="3">
        <v>7</v>
      </c>
      <c r="AO71" s="3">
        <v>8</v>
      </c>
      <c r="AP71" s="3">
        <v>9</v>
      </c>
      <c r="AQ71" s="35"/>
    </row>
    <row r="72" spans="25:43" x14ac:dyDescent="0.3">
      <c r="Y72" s="4" t="s">
        <v>55</v>
      </c>
      <c r="Z72" s="28"/>
      <c r="AA72" s="28"/>
      <c r="AB72" s="28"/>
      <c r="AC72" s="28"/>
      <c r="AD72" s="28"/>
      <c r="AE72" s="28"/>
      <c r="AF72" s="28" t="s">
        <v>65</v>
      </c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4" t="s">
        <v>56</v>
      </c>
    </row>
    <row r="74" spans="25:43" x14ac:dyDescent="0.3">
      <c r="Y74" s="36" t="s">
        <v>49</v>
      </c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</row>
    <row r="75" spans="25:43" x14ac:dyDescent="0.3">
      <c r="Y75" s="35" t="s">
        <v>2</v>
      </c>
      <c r="Z75" s="35" t="s">
        <v>3</v>
      </c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 t="s">
        <v>2</v>
      </c>
    </row>
    <row r="76" spans="25:43" x14ac:dyDescent="0.3">
      <c r="Y76" s="35"/>
      <c r="Z76" s="3">
        <v>9</v>
      </c>
      <c r="AA76" s="3">
        <v>8</v>
      </c>
      <c r="AB76" s="3">
        <v>7</v>
      </c>
      <c r="AC76" s="3">
        <v>6</v>
      </c>
      <c r="AD76" s="3">
        <v>5</v>
      </c>
      <c r="AE76" s="3">
        <v>4</v>
      </c>
      <c r="AF76" s="3">
        <v>3</v>
      </c>
      <c r="AG76" s="3">
        <v>2</v>
      </c>
      <c r="AH76" s="3">
        <v>1</v>
      </c>
      <c r="AI76" s="3">
        <v>2</v>
      </c>
      <c r="AJ76" s="3">
        <v>3</v>
      </c>
      <c r="AK76" s="3">
        <v>4</v>
      </c>
      <c r="AL76" s="3">
        <v>5</v>
      </c>
      <c r="AM76" s="3">
        <v>6</v>
      </c>
      <c r="AN76" s="3">
        <v>7</v>
      </c>
      <c r="AO76" s="3">
        <v>8</v>
      </c>
      <c r="AP76" s="3">
        <v>9</v>
      </c>
      <c r="AQ76" s="35"/>
    </row>
    <row r="77" spans="25:43" x14ac:dyDescent="0.3">
      <c r="Y77" s="4" t="s">
        <v>58</v>
      </c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 t="s">
        <v>65</v>
      </c>
      <c r="AK77" s="28"/>
      <c r="AL77" s="28"/>
      <c r="AM77" s="28"/>
      <c r="AN77" s="28"/>
      <c r="AO77" s="28"/>
      <c r="AP77" s="28"/>
      <c r="AQ77" s="4" t="s">
        <v>57</v>
      </c>
    </row>
    <row r="79" spans="25:43" x14ac:dyDescent="0.3">
      <c r="Y79" s="36" t="s">
        <v>50</v>
      </c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</row>
    <row r="80" spans="25:43" x14ac:dyDescent="0.3">
      <c r="Y80" s="35" t="s">
        <v>2</v>
      </c>
      <c r="Z80" s="35" t="s">
        <v>3</v>
      </c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 t="s">
        <v>2</v>
      </c>
    </row>
    <row r="81" spans="25:43" x14ac:dyDescent="0.3">
      <c r="Y81" s="35"/>
      <c r="Z81" s="3">
        <v>9</v>
      </c>
      <c r="AA81" s="3">
        <v>8</v>
      </c>
      <c r="AB81" s="3">
        <v>7</v>
      </c>
      <c r="AC81" s="3">
        <v>6</v>
      </c>
      <c r="AD81" s="3">
        <v>5</v>
      </c>
      <c r="AE81" s="3">
        <v>4</v>
      </c>
      <c r="AF81" s="3">
        <v>3</v>
      </c>
      <c r="AG81" s="3">
        <v>2</v>
      </c>
      <c r="AH81" s="3">
        <v>1</v>
      </c>
      <c r="AI81" s="3">
        <v>2</v>
      </c>
      <c r="AJ81" s="3">
        <v>3</v>
      </c>
      <c r="AK81" s="3">
        <v>4</v>
      </c>
      <c r="AL81" s="3">
        <v>5</v>
      </c>
      <c r="AM81" s="3">
        <v>6</v>
      </c>
      <c r="AN81" s="3">
        <v>7</v>
      </c>
      <c r="AO81" s="3">
        <v>8</v>
      </c>
      <c r="AP81" s="3">
        <v>9</v>
      </c>
      <c r="AQ81" s="35"/>
    </row>
    <row r="82" spans="25:43" x14ac:dyDescent="0.3">
      <c r="Y82" s="4" t="s">
        <v>59</v>
      </c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 t="s">
        <v>65</v>
      </c>
      <c r="AK82" s="28"/>
      <c r="AL82" s="28"/>
      <c r="AM82" s="28"/>
      <c r="AN82" s="28"/>
      <c r="AO82" s="28"/>
      <c r="AP82" s="28"/>
      <c r="AQ82" s="4" t="s">
        <v>60</v>
      </c>
    </row>
  </sheetData>
  <mergeCells count="71">
    <mergeCell ref="B5:B6"/>
    <mergeCell ref="T5:T6"/>
    <mergeCell ref="A1:T2"/>
    <mergeCell ref="C5:S5"/>
    <mergeCell ref="Y10:AQ10"/>
    <mergeCell ref="X1:AQ2"/>
    <mergeCell ref="Y5:AQ5"/>
    <mergeCell ref="Y6:Y7"/>
    <mergeCell ref="Z6:AP6"/>
    <mergeCell ref="AQ6:AQ7"/>
    <mergeCell ref="B19:B20"/>
    <mergeCell ref="C19:S19"/>
    <mergeCell ref="T19:T20"/>
    <mergeCell ref="B33:B34"/>
    <mergeCell ref="C33:S33"/>
    <mergeCell ref="T33:T34"/>
    <mergeCell ref="Y11:Y12"/>
    <mergeCell ref="Z11:AP11"/>
    <mergeCell ref="AQ11:AQ12"/>
    <mergeCell ref="Y15:AQ15"/>
    <mergeCell ref="Y16:Y17"/>
    <mergeCell ref="Z16:AP16"/>
    <mergeCell ref="AQ16:AQ17"/>
    <mergeCell ref="Y38:Y39"/>
    <mergeCell ref="Z38:AP38"/>
    <mergeCell ref="AQ38:AQ39"/>
    <mergeCell ref="Y20:AQ20"/>
    <mergeCell ref="Y21:Y22"/>
    <mergeCell ref="Z21:AP21"/>
    <mergeCell ref="AQ21:AQ22"/>
    <mergeCell ref="Y25:AQ25"/>
    <mergeCell ref="Y26:Y27"/>
    <mergeCell ref="Z26:AP26"/>
    <mergeCell ref="AQ26:AQ27"/>
    <mergeCell ref="Y32:AQ32"/>
    <mergeCell ref="Y33:Y34"/>
    <mergeCell ref="Z33:AP33"/>
    <mergeCell ref="AQ33:AQ34"/>
    <mergeCell ref="Y37:AQ37"/>
    <mergeCell ref="Y60:Y61"/>
    <mergeCell ref="Z60:AP60"/>
    <mergeCell ref="AQ60:AQ61"/>
    <mergeCell ref="Y42:AQ42"/>
    <mergeCell ref="Y43:Y44"/>
    <mergeCell ref="Z43:AP43"/>
    <mergeCell ref="AQ43:AQ44"/>
    <mergeCell ref="Y47:AQ47"/>
    <mergeCell ref="Y48:Y49"/>
    <mergeCell ref="Z48:AP48"/>
    <mergeCell ref="AQ48:AQ49"/>
    <mergeCell ref="Y52:AQ52"/>
    <mergeCell ref="Y53:Y54"/>
    <mergeCell ref="Z53:AP53"/>
    <mergeCell ref="AQ53:AQ54"/>
    <mergeCell ref="Y59:AQ59"/>
    <mergeCell ref="Y80:Y81"/>
    <mergeCell ref="Z80:AP80"/>
    <mergeCell ref="AQ80:AQ81"/>
    <mergeCell ref="Y64:AQ64"/>
    <mergeCell ref="Y65:Y66"/>
    <mergeCell ref="Z65:AP65"/>
    <mergeCell ref="AQ65:AQ66"/>
    <mergeCell ref="Y69:AQ69"/>
    <mergeCell ref="Y70:Y71"/>
    <mergeCell ref="Z70:AP70"/>
    <mergeCell ref="AQ70:AQ71"/>
    <mergeCell ref="Y74:AQ74"/>
    <mergeCell ref="Y75:Y76"/>
    <mergeCell ref="Z75:AP75"/>
    <mergeCell ref="AQ75:AQ76"/>
    <mergeCell ref="Y79:AQ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991A-0F4F-4DC9-B6F6-E75B0CA0C31D}">
  <dimension ref="A2:N25"/>
  <sheetViews>
    <sheetView workbookViewId="0">
      <selection activeCell="C9" sqref="C9"/>
    </sheetView>
  </sheetViews>
  <sheetFormatPr defaultRowHeight="14.4" x14ac:dyDescent="0.3"/>
  <cols>
    <col min="2" max="2" width="26.33203125" customWidth="1"/>
    <col min="3" max="3" width="12.77734375" customWidth="1"/>
    <col min="4" max="4" width="14.33203125" customWidth="1"/>
    <col min="5" max="5" width="11.44140625" customWidth="1"/>
    <col min="6" max="6" width="10.21875" customWidth="1"/>
    <col min="7" max="7" width="11.33203125" bestFit="1" customWidth="1"/>
    <col min="10" max="10" width="15.6640625" customWidth="1"/>
    <col min="11" max="11" width="12.21875" bestFit="1" customWidth="1"/>
    <col min="12" max="12" width="13.109375" bestFit="1" customWidth="1"/>
    <col min="13" max="13" width="14.5546875" customWidth="1"/>
    <col min="14" max="14" width="20.5546875" bestFit="1" customWidth="1"/>
    <col min="15" max="15" width="19.77734375" customWidth="1"/>
  </cols>
  <sheetData>
    <row r="2" spans="2:14" x14ac:dyDescent="0.3">
      <c r="B2" s="39" t="s">
        <v>72</v>
      </c>
      <c r="C2" s="39"/>
      <c r="D2" s="39"/>
      <c r="E2" s="39"/>
      <c r="F2" s="39"/>
    </row>
    <row r="3" spans="2:14" ht="28.8" x14ac:dyDescent="0.3">
      <c r="B3" s="6" t="s">
        <v>12</v>
      </c>
      <c r="C3" s="6" t="s">
        <v>14</v>
      </c>
      <c r="D3" s="6" t="s">
        <v>15</v>
      </c>
      <c r="E3" s="6" t="s">
        <v>16</v>
      </c>
      <c r="F3" s="9" t="s">
        <v>27</v>
      </c>
    </row>
    <row r="4" spans="2:14" x14ac:dyDescent="0.3">
      <c r="B4" s="4" t="s">
        <v>69</v>
      </c>
      <c r="C4" s="8">
        <v>1</v>
      </c>
      <c r="D4" s="8">
        <v>5</v>
      </c>
      <c r="E4" s="8">
        <v>3</v>
      </c>
      <c r="F4" s="8">
        <f>(C4*D4*E4)^(1/3)</f>
        <v>2.4662120743304703</v>
      </c>
      <c r="G4" s="31">
        <f>F4</f>
        <v>2.4662120743304703</v>
      </c>
    </row>
    <row r="5" spans="2:14" x14ac:dyDescent="0.3">
      <c r="G5" s="10"/>
    </row>
    <row r="6" spans="2:14" x14ac:dyDescent="0.3">
      <c r="B6" s="40" t="s">
        <v>68</v>
      </c>
      <c r="C6" s="40"/>
      <c r="D6" s="40"/>
      <c r="E6" s="40"/>
      <c r="F6" s="40"/>
      <c r="G6" s="40"/>
      <c r="J6" s="41" t="s">
        <v>29</v>
      </c>
      <c r="K6" s="41"/>
      <c r="L6" s="17"/>
    </row>
    <row r="7" spans="2:14" x14ac:dyDescent="0.3">
      <c r="B7" s="20" t="s">
        <v>2</v>
      </c>
      <c r="C7" s="20" t="str">
        <f>B8</f>
        <v>Harga Barang</v>
      </c>
      <c r="D7" s="20" t="str">
        <f>B9</f>
        <v>Dsikon Barang</v>
      </c>
      <c r="E7" s="30"/>
      <c r="F7" s="30"/>
      <c r="G7" s="30"/>
      <c r="J7" s="20" t="s">
        <v>2</v>
      </c>
      <c r="K7" s="20" t="str">
        <f>C7</f>
        <v>Harga Barang</v>
      </c>
      <c r="L7" s="20" t="str">
        <f>D7</f>
        <v>Dsikon Barang</v>
      </c>
      <c r="M7" s="20" t="s">
        <v>71</v>
      </c>
    </row>
    <row r="8" spans="2:14" x14ac:dyDescent="0.3">
      <c r="B8" s="24" t="s">
        <v>51</v>
      </c>
      <c r="C8" s="22">
        <v>1</v>
      </c>
      <c r="D8" s="23">
        <f>F4</f>
        <v>2.4662120743304703</v>
      </c>
      <c r="E8" s="31"/>
      <c r="F8" s="31"/>
      <c r="G8" s="31"/>
      <c r="J8" s="15" t="str">
        <f>B8</f>
        <v>Harga Barang</v>
      </c>
      <c r="K8" s="25">
        <f>C8/$C$10</f>
        <v>0.7142857142857143</v>
      </c>
      <c r="L8" s="25">
        <f>D8/$D$10</f>
        <v>0.71150062992231689</v>
      </c>
      <c r="M8" s="25">
        <f>AVERAGE(K8:L8)</f>
        <v>0.71289317210401559</v>
      </c>
    </row>
    <row r="9" spans="2:14" x14ac:dyDescent="0.3">
      <c r="B9" s="24" t="s">
        <v>70</v>
      </c>
      <c r="C9" s="23">
        <f>2/5</f>
        <v>0.4</v>
      </c>
      <c r="D9" s="22">
        <v>1</v>
      </c>
      <c r="E9" s="31"/>
      <c r="F9" s="31"/>
      <c r="G9" s="31"/>
      <c r="J9" s="15" t="str">
        <f>B9</f>
        <v>Dsikon Barang</v>
      </c>
      <c r="K9" s="25">
        <f>C9/$C$10</f>
        <v>0.28571428571428575</v>
      </c>
      <c r="L9" s="25">
        <f>D9/$D$10</f>
        <v>0.28849937007768311</v>
      </c>
      <c r="M9" s="25">
        <f>AVERAGE(K9:L9)</f>
        <v>0.28710682789598441</v>
      </c>
    </row>
    <row r="10" spans="2:14" x14ac:dyDescent="0.3">
      <c r="B10" s="24" t="s">
        <v>28</v>
      </c>
      <c r="C10" s="23">
        <f>SUM(C8:C9)</f>
        <v>1.4</v>
      </c>
      <c r="D10" s="23">
        <f>SUM(D8:D9)</f>
        <v>3.4662120743304703</v>
      </c>
      <c r="E10" s="12"/>
      <c r="F10" s="12"/>
      <c r="G10" s="12"/>
      <c r="J10" s="15" t="s">
        <v>28</v>
      </c>
      <c r="K10" s="26">
        <f>SUM(K8:K9)</f>
        <v>1</v>
      </c>
      <c r="L10" s="26">
        <f>SUM(L8:L9)</f>
        <v>1</v>
      </c>
      <c r="M10" s="26">
        <f>SUM(M8:M9)</f>
        <v>1</v>
      </c>
    </row>
    <row r="11" spans="2:14" x14ac:dyDescent="0.3">
      <c r="C11" s="12"/>
      <c r="D11" s="12"/>
      <c r="E11" s="12"/>
      <c r="F11" s="12"/>
      <c r="G11" s="12"/>
      <c r="K11" s="11"/>
      <c r="L11" s="11"/>
      <c r="M11" s="11"/>
    </row>
    <row r="12" spans="2:14" x14ac:dyDescent="0.3">
      <c r="J12" s="42" t="s">
        <v>30</v>
      </c>
      <c r="K12" s="42"/>
      <c r="L12" s="18"/>
    </row>
    <row r="13" spans="2:14" x14ac:dyDescent="0.3">
      <c r="J13" s="20" t="s">
        <v>2</v>
      </c>
      <c r="K13" s="20" t="str">
        <f t="shared" ref="K13:L15" si="0">K7</f>
        <v>Harga Barang</v>
      </c>
      <c r="L13" s="20" t="str">
        <f t="shared" si="0"/>
        <v>Dsikon Barang</v>
      </c>
      <c r="M13" s="20" t="s">
        <v>31</v>
      </c>
      <c r="N13" s="20" t="s">
        <v>32</v>
      </c>
    </row>
    <row r="14" spans="2:14" x14ac:dyDescent="0.3">
      <c r="C14" s="10"/>
      <c r="D14" s="10"/>
      <c r="E14" s="10"/>
      <c r="F14" s="10"/>
      <c r="G14" s="10"/>
      <c r="J14" s="4" t="str">
        <f>J8</f>
        <v>Harga Barang</v>
      </c>
      <c r="K14" s="27">
        <f t="shared" si="0"/>
        <v>0.7142857142857143</v>
      </c>
      <c r="L14" s="27">
        <f t="shared" si="0"/>
        <v>0.71150062992231689</v>
      </c>
      <c r="M14" s="4">
        <f>AVERAGE(K14:L14)</f>
        <v>0.71289317210401559</v>
      </c>
      <c r="N14" s="27">
        <f>M14</f>
        <v>0.71289317210401559</v>
      </c>
    </row>
    <row r="15" spans="2:14" x14ac:dyDescent="0.3">
      <c r="C15" s="10"/>
      <c r="D15" s="10"/>
      <c r="E15" s="10"/>
      <c r="F15" s="10"/>
      <c r="G15" s="10"/>
      <c r="J15" s="4" t="str">
        <f>J9</f>
        <v>Dsikon Barang</v>
      </c>
      <c r="K15" s="27">
        <f t="shared" si="0"/>
        <v>0.28571428571428575</v>
      </c>
      <c r="L15" s="27">
        <f t="shared" si="0"/>
        <v>0.28849937007768311</v>
      </c>
      <c r="M15" s="4">
        <f>AVERAGE(K15:L15)</f>
        <v>0.28710682789598441</v>
      </c>
      <c r="N15" s="27">
        <f t="shared" ref="N15" si="1">M15</f>
        <v>0.28710682789598441</v>
      </c>
    </row>
    <row r="16" spans="2:14" x14ac:dyDescent="0.3">
      <c r="J16" s="4" t="s">
        <v>28</v>
      </c>
      <c r="K16" s="27">
        <f>SUM(K14:K15)</f>
        <v>1</v>
      </c>
      <c r="L16" s="27">
        <f>SUM(L14:L15)</f>
        <v>1</v>
      </c>
      <c r="M16" s="27">
        <f>SUM(M14:M15)</f>
        <v>1</v>
      </c>
      <c r="N16" s="27">
        <f>SUM(N14:N15)</f>
        <v>1</v>
      </c>
    </row>
    <row r="18" spans="1:12" x14ac:dyDescent="0.3">
      <c r="J18" s="41" t="s">
        <v>67</v>
      </c>
      <c r="K18" s="41"/>
      <c r="L18" s="17"/>
    </row>
    <row r="19" spans="1:12" x14ac:dyDescent="0.3">
      <c r="A19" s="38" t="s">
        <v>61</v>
      </c>
      <c r="B19" s="38"/>
      <c r="J19" s="20" t="s">
        <v>2</v>
      </c>
      <c r="K19" s="20" t="str">
        <f>K13</f>
        <v>Harga Barang</v>
      </c>
      <c r="L19" s="20" t="str">
        <f>L13</f>
        <v>Dsikon Barang</v>
      </c>
    </row>
    <row r="20" spans="1:12" x14ac:dyDescent="0.3">
      <c r="A20" s="38"/>
      <c r="B20" s="38"/>
      <c r="J20" s="28" t="str">
        <f>J14</f>
        <v>Harga Barang</v>
      </c>
      <c r="K20" s="23">
        <f>C8*$N$14</f>
        <v>0.71289317210401559</v>
      </c>
      <c r="L20" s="23">
        <f>D8*$N$14</f>
        <v>1.7581457487506733</v>
      </c>
    </row>
    <row r="21" spans="1:12" x14ac:dyDescent="0.3">
      <c r="B21" s="16" t="s">
        <v>2</v>
      </c>
      <c r="C21" s="16" t="s">
        <v>61</v>
      </c>
      <c r="D21" s="16" t="s">
        <v>66</v>
      </c>
      <c r="J21" s="28" t="str">
        <f>J15</f>
        <v>Dsikon Barang</v>
      </c>
      <c r="K21" s="23">
        <f>C9*$N$15</f>
        <v>0.11484273115839377</v>
      </c>
      <c r="L21" s="23">
        <f>D9*$N$15</f>
        <v>0.28710682789598441</v>
      </c>
    </row>
    <row r="22" spans="1:12" x14ac:dyDescent="0.3">
      <c r="B22" s="4" t="str">
        <f>J20</f>
        <v>Harga Barang</v>
      </c>
      <c r="C22" s="14">
        <f>AVERAGE(K20:K21)</f>
        <v>0.41386795163120471</v>
      </c>
      <c r="D22" s="4">
        <f>C22/N14</f>
        <v>0.58054694283257746</v>
      </c>
      <c r="F22">
        <f>AVERAGE(D22:D23)</f>
        <v>2.0711894736888206</v>
      </c>
      <c r="K22" s="11"/>
      <c r="L22" s="11"/>
    </row>
    <row r="23" spans="1:12" x14ac:dyDescent="0.3">
      <c r="B23" s="4" t="str">
        <f>J21</f>
        <v>Dsikon Barang</v>
      </c>
      <c r="C23" s="14">
        <f>AVERAGE(L20:L21)</f>
        <v>1.0226262883233288</v>
      </c>
      <c r="D23" s="4">
        <f>C23/N15</f>
        <v>3.5618320045450638</v>
      </c>
      <c r="E23" s="19" t="s">
        <v>62</v>
      </c>
      <c r="F23">
        <f>((C22/N14)+(C23/N15))/2</f>
        <v>2.0711894736888206</v>
      </c>
    </row>
    <row r="24" spans="1:12" x14ac:dyDescent="0.3">
      <c r="E24" s="19" t="s">
        <v>63</v>
      </c>
      <c r="F24">
        <f>(F23-2)/(2-1)</f>
        <v>7.1189473688820559E-2</v>
      </c>
    </row>
    <row r="25" spans="1:12" x14ac:dyDescent="0.3">
      <c r="E25" s="19" t="s">
        <v>64</v>
      </c>
      <c r="F25">
        <f>F24/1.12</f>
        <v>6.3562030079304069E-2</v>
      </c>
    </row>
  </sheetData>
  <mergeCells count="6">
    <mergeCell ref="A19:B20"/>
    <mergeCell ref="B2:F2"/>
    <mergeCell ref="B6:G6"/>
    <mergeCell ref="J6:K6"/>
    <mergeCell ref="J12:K12"/>
    <mergeCell ref="J18:K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7D2-A243-4D7A-8C8C-90517E3FAB09}">
  <dimension ref="A2:N25"/>
  <sheetViews>
    <sheetView workbookViewId="0">
      <selection activeCell="C9" sqref="C9"/>
    </sheetView>
  </sheetViews>
  <sheetFormatPr defaultRowHeight="14.4" x14ac:dyDescent="0.3"/>
  <cols>
    <col min="2" max="2" width="40.33203125" customWidth="1"/>
    <col min="3" max="3" width="27.109375" customWidth="1"/>
    <col min="4" max="4" width="14.33203125" customWidth="1"/>
    <col min="5" max="5" width="11.44140625" customWidth="1"/>
    <col min="6" max="6" width="10.21875" customWidth="1"/>
    <col min="7" max="7" width="11.33203125" bestFit="1" customWidth="1"/>
    <col min="10" max="10" width="15.6640625" customWidth="1"/>
    <col min="11" max="11" width="25.88671875" customWidth="1"/>
    <col min="12" max="12" width="13.109375" bestFit="1" customWidth="1"/>
    <col min="13" max="13" width="14.5546875" customWidth="1"/>
    <col min="14" max="14" width="20.5546875" bestFit="1" customWidth="1"/>
    <col min="15" max="15" width="19.77734375" customWidth="1"/>
  </cols>
  <sheetData>
    <row r="2" spans="2:14" x14ac:dyDescent="0.3">
      <c r="B2" s="39" t="s">
        <v>74</v>
      </c>
      <c r="C2" s="39"/>
      <c r="D2" s="39"/>
      <c r="E2" s="39"/>
      <c r="F2" s="39"/>
    </row>
    <row r="3" spans="2:14" ht="28.8" x14ac:dyDescent="0.3">
      <c r="B3" s="6" t="s">
        <v>12</v>
      </c>
      <c r="C3" s="6" t="s">
        <v>14</v>
      </c>
      <c r="D3" s="6" t="s">
        <v>15</v>
      </c>
      <c r="E3" s="6" t="s">
        <v>16</v>
      </c>
      <c r="F3" s="9" t="s">
        <v>27</v>
      </c>
    </row>
    <row r="4" spans="2:14" x14ac:dyDescent="0.3">
      <c r="B4" s="4" t="s">
        <v>75</v>
      </c>
      <c r="C4" s="8">
        <v>3</v>
      </c>
      <c r="D4" s="8">
        <v>5</v>
      </c>
      <c r="E4" s="8">
        <v>1</v>
      </c>
      <c r="F4" s="33">
        <f>(C4*D4*E4)^(1/3)</f>
        <v>2.4662120743304703</v>
      </c>
      <c r="G4" s="31">
        <f>F4</f>
        <v>2.4662120743304703</v>
      </c>
    </row>
    <row r="6" spans="2:14" x14ac:dyDescent="0.3">
      <c r="B6" s="40" t="s">
        <v>68</v>
      </c>
      <c r="C6" s="40"/>
      <c r="D6" s="40"/>
      <c r="E6" s="40"/>
      <c r="F6" s="40"/>
      <c r="G6" s="40"/>
      <c r="J6" s="41" t="s">
        <v>29</v>
      </c>
      <c r="K6" s="41"/>
      <c r="L6" s="17"/>
    </row>
    <row r="7" spans="2:14" x14ac:dyDescent="0.3">
      <c r="B7" s="20" t="s">
        <v>2</v>
      </c>
      <c r="C7" s="20" t="str">
        <f>B8</f>
        <v>Kesesuaian Spesifikasi Barang</v>
      </c>
      <c r="D7" s="20" t="str">
        <f>B9</f>
        <v>Kualitas Barang</v>
      </c>
      <c r="E7" s="30"/>
      <c r="F7" s="30"/>
      <c r="G7" s="30"/>
      <c r="J7" s="20" t="s">
        <v>2</v>
      </c>
      <c r="K7" s="20" t="str">
        <f>C7</f>
        <v>Kesesuaian Spesifikasi Barang</v>
      </c>
      <c r="L7" s="20" t="str">
        <f>D7</f>
        <v>Kualitas Barang</v>
      </c>
      <c r="M7" s="20" t="s">
        <v>71</v>
      </c>
    </row>
    <row r="8" spans="2:14" x14ac:dyDescent="0.3">
      <c r="B8" s="24" t="s">
        <v>53</v>
      </c>
      <c r="C8" s="22">
        <v>1</v>
      </c>
      <c r="D8" s="23">
        <f>F4</f>
        <v>2.4662120743304703</v>
      </c>
      <c r="E8" s="31"/>
      <c r="F8" s="31"/>
      <c r="G8" s="31"/>
      <c r="J8" s="15" t="str">
        <f>B8</f>
        <v>Kesesuaian Spesifikasi Barang</v>
      </c>
      <c r="K8" s="25">
        <f>C8/$C$10</f>
        <v>0.71150062992231689</v>
      </c>
      <c r="L8" s="25">
        <f>D8/$D$10</f>
        <v>0.71150062992231689</v>
      </c>
      <c r="M8" s="25">
        <f>AVERAGE(K8:L8)</f>
        <v>0.71150062992231689</v>
      </c>
    </row>
    <row r="9" spans="2:14" x14ac:dyDescent="0.3">
      <c r="B9" s="24" t="s">
        <v>76</v>
      </c>
      <c r="C9" s="27">
        <f>1/D8</f>
        <v>0.40548013303822666</v>
      </c>
      <c r="D9" s="22">
        <v>1</v>
      </c>
      <c r="E9" s="31"/>
      <c r="F9" s="31"/>
      <c r="G9" s="31"/>
      <c r="J9" s="15" t="str">
        <f>B9</f>
        <v>Kualitas Barang</v>
      </c>
      <c r="K9" s="25">
        <f>C9/$C$10</f>
        <v>0.28849937007768311</v>
      </c>
      <c r="L9" s="25">
        <f>D9/$D$10</f>
        <v>0.28849937007768311</v>
      </c>
      <c r="M9" s="25">
        <f>AVERAGE(K9:L9)</f>
        <v>0.28849937007768311</v>
      </c>
    </row>
    <row r="10" spans="2:14" x14ac:dyDescent="0.3">
      <c r="B10" s="24" t="s">
        <v>28</v>
      </c>
      <c r="C10" s="23">
        <f>SUM(C8:C9)</f>
        <v>1.4054801330382267</v>
      </c>
      <c r="D10" s="23">
        <f>SUM(D8:D9)</f>
        <v>3.4662120743304703</v>
      </c>
      <c r="E10" s="12"/>
      <c r="F10" s="12"/>
      <c r="G10" s="12"/>
      <c r="J10" s="15" t="s">
        <v>28</v>
      </c>
      <c r="K10" s="26">
        <f>SUM(K8:K9)</f>
        <v>1</v>
      </c>
      <c r="L10" s="26">
        <f>SUM(L8:L9)</f>
        <v>1</v>
      </c>
      <c r="M10" s="26">
        <f>SUM(M8:M9)</f>
        <v>1</v>
      </c>
    </row>
    <row r="11" spans="2:14" x14ac:dyDescent="0.3">
      <c r="C11" s="12"/>
      <c r="D11" s="12"/>
      <c r="E11" s="12"/>
      <c r="F11" s="12"/>
      <c r="G11" s="12"/>
      <c r="K11" s="11"/>
      <c r="L11" s="11"/>
      <c r="M11" s="11"/>
    </row>
    <row r="12" spans="2:14" x14ac:dyDescent="0.3">
      <c r="J12" s="42" t="s">
        <v>30</v>
      </c>
      <c r="K12" s="42"/>
      <c r="L12" s="18"/>
    </row>
    <row r="13" spans="2:14" x14ac:dyDescent="0.3">
      <c r="J13" s="20" t="s">
        <v>2</v>
      </c>
      <c r="K13" s="20" t="str">
        <f t="shared" ref="K13:L15" si="0">K7</f>
        <v>Kesesuaian Spesifikasi Barang</v>
      </c>
      <c r="L13" s="20" t="str">
        <f t="shared" si="0"/>
        <v>Kualitas Barang</v>
      </c>
      <c r="M13" s="20" t="s">
        <v>31</v>
      </c>
      <c r="N13" s="20" t="s">
        <v>32</v>
      </c>
    </row>
    <row r="14" spans="2:14" x14ac:dyDescent="0.3">
      <c r="C14" s="10"/>
      <c r="D14" s="10"/>
      <c r="E14" s="10"/>
      <c r="F14" s="10"/>
      <c r="G14" s="10"/>
      <c r="J14" s="4" t="str">
        <f>J8</f>
        <v>Kesesuaian Spesifikasi Barang</v>
      </c>
      <c r="K14" s="27">
        <f t="shared" si="0"/>
        <v>0.71150062992231689</v>
      </c>
      <c r="L14" s="27">
        <f t="shared" si="0"/>
        <v>0.71150062992231689</v>
      </c>
      <c r="M14" s="4">
        <f>AVERAGE(K14:L14)</f>
        <v>0.71150062992231689</v>
      </c>
      <c r="N14" s="27">
        <f>M14</f>
        <v>0.71150062992231689</v>
      </c>
    </row>
    <row r="15" spans="2:14" x14ac:dyDescent="0.3">
      <c r="C15" s="10"/>
      <c r="D15" s="10"/>
      <c r="E15" s="10"/>
      <c r="F15" s="10"/>
      <c r="G15" s="10"/>
      <c r="J15" s="4" t="str">
        <f>J9</f>
        <v>Kualitas Barang</v>
      </c>
      <c r="K15" s="27">
        <f t="shared" si="0"/>
        <v>0.28849937007768311</v>
      </c>
      <c r="L15" s="27">
        <f t="shared" si="0"/>
        <v>0.28849937007768311</v>
      </c>
      <c r="M15" s="4">
        <f>AVERAGE(K15:L15)</f>
        <v>0.28849937007768311</v>
      </c>
      <c r="N15" s="27">
        <f t="shared" ref="N15" si="1">M15</f>
        <v>0.28849937007768311</v>
      </c>
    </row>
    <row r="16" spans="2:14" x14ac:dyDescent="0.3">
      <c r="J16" s="4" t="s">
        <v>28</v>
      </c>
      <c r="K16" s="27">
        <f>SUM(K14:K15)</f>
        <v>1</v>
      </c>
      <c r="L16" s="27">
        <f>SUM(L14:L15)</f>
        <v>1</v>
      </c>
      <c r="M16" s="27">
        <f>SUM(M14:M15)</f>
        <v>1</v>
      </c>
      <c r="N16" s="27">
        <f>SUM(N14:N15)</f>
        <v>1</v>
      </c>
    </row>
    <row r="18" spans="1:12" x14ac:dyDescent="0.3">
      <c r="J18" s="41" t="s">
        <v>67</v>
      </c>
      <c r="K18" s="41"/>
      <c r="L18" s="17"/>
    </row>
    <row r="19" spans="1:12" x14ac:dyDescent="0.3">
      <c r="A19" s="38" t="s">
        <v>61</v>
      </c>
      <c r="B19" s="38"/>
      <c r="J19" s="20" t="s">
        <v>2</v>
      </c>
      <c r="K19" s="20" t="str">
        <f>K13</f>
        <v>Kesesuaian Spesifikasi Barang</v>
      </c>
      <c r="L19" s="20" t="str">
        <f>L13</f>
        <v>Kualitas Barang</v>
      </c>
    </row>
    <row r="20" spans="1:12" x14ac:dyDescent="0.3">
      <c r="A20" s="38"/>
      <c r="B20" s="38"/>
      <c r="J20" s="28" t="str">
        <f>J14</f>
        <v>Kesesuaian Spesifikasi Barang</v>
      </c>
      <c r="K20" s="23">
        <f>C8*$N$14</f>
        <v>0.71150062992231689</v>
      </c>
      <c r="L20" s="23">
        <f>D8*$N$14</f>
        <v>1.7547114444081533</v>
      </c>
    </row>
    <row r="21" spans="1:12" x14ac:dyDescent="0.3">
      <c r="B21" s="16" t="s">
        <v>2</v>
      </c>
      <c r="C21" s="16" t="s">
        <v>61</v>
      </c>
      <c r="D21" s="16" t="s">
        <v>66</v>
      </c>
      <c r="J21" s="28" t="str">
        <f>J15</f>
        <v>Kualitas Barang</v>
      </c>
      <c r="K21" s="23">
        <f>C9*$N$15</f>
        <v>0.11698076296054354</v>
      </c>
      <c r="L21" s="23">
        <f>D9*$N$15</f>
        <v>0.28849937007768311</v>
      </c>
    </row>
    <row r="22" spans="1:12" x14ac:dyDescent="0.3">
      <c r="B22" s="4" t="str">
        <f>J20</f>
        <v>Kesesuaian Spesifikasi Barang</v>
      </c>
      <c r="C22" s="14">
        <f>AVERAGE(K20:K21)</f>
        <v>0.41424069644143019</v>
      </c>
      <c r="D22" s="4">
        <f>C22/N14</f>
        <v>0.58220706914434894</v>
      </c>
      <c r="F22">
        <f>AVERAGE(D22:D23)</f>
        <v>2.0616540334655244</v>
      </c>
      <c r="K22" s="11"/>
      <c r="L22" s="11"/>
    </row>
    <row r="23" spans="1:12" x14ac:dyDescent="0.3">
      <c r="B23" s="4" t="str">
        <f>J21</f>
        <v>Kualitas Barang</v>
      </c>
      <c r="C23" s="14">
        <f>AVERAGE(L20:L21)</f>
        <v>1.0216054072429182</v>
      </c>
      <c r="D23" s="4">
        <f>C23/N15</f>
        <v>3.5411009977867001</v>
      </c>
      <c r="E23" s="19" t="s">
        <v>62</v>
      </c>
      <c r="F23">
        <f>((C22/N14)+(C23/N15))/2</f>
        <v>2.0616540334655244</v>
      </c>
    </row>
    <row r="24" spans="1:12" x14ac:dyDescent="0.3">
      <c r="E24" s="19" t="s">
        <v>63</v>
      </c>
      <c r="F24">
        <f>(F23-2)/(2-1)</f>
        <v>6.1654033465524449E-2</v>
      </c>
    </row>
    <row r="25" spans="1:12" x14ac:dyDescent="0.3">
      <c r="E25" s="19" t="s">
        <v>64</v>
      </c>
      <c r="F25">
        <f>F24/1.12</f>
        <v>5.5048244165646826E-2</v>
      </c>
    </row>
  </sheetData>
  <mergeCells count="6">
    <mergeCell ref="A19:B20"/>
    <mergeCell ref="B2:F2"/>
    <mergeCell ref="B6:G6"/>
    <mergeCell ref="J6:K6"/>
    <mergeCell ref="J12:K12"/>
    <mergeCell ref="J18:K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4414-D403-4688-B6D5-DBB2930DE795}">
  <dimension ref="A2:N25"/>
  <sheetViews>
    <sheetView workbookViewId="0">
      <selection activeCell="G14" sqref="G14"/>
    </sheetView>
  </sheetViews>
  <sheetFormatPr defaultRowHeight="14.4" x14ac:dyDescent="0.3"/>
  <cols>
    <col min="2" max="2" width="26.33203125" customWidth="1"/>
    <col min="3" max="3" width="12.77734375" customWidth="1"/>
    <col min="4" max="4" width="14.33203125" customWidth="1"/>
    <col min="5" max="5" width="11.44140625" customWidth="1"/>
    <col min="6" max="6" width="10.21875" customWidth="1"/>
    <col min="7" max="7" width="11.33203125" bestFit="1" customWidth="1"/>
    <col min="10" max="10" width="15.6640625" customWidth="1"/>
    <col min="11" max="11" width="12.21875" bestFit="1" customWidth="1"/>
    <col min="12" max="12" width="13.109375" bestFit="1" customWidth="1"/>
    <col min="13" max="13" width="14.5546875" customWidth="1"/>
    <col min="14" max="14" width="20.5546875" bestFit="1" customWidth="1"/>
    <col min="15" max="15" width="19.77734375" customWidth="1"/>
  </cols>
  <sheetData>
    <row r="2" spans="2:14" x14ac:dyDescent="0.3">
      <c r="B2" s="39" t="s">
        <v>77</v>
      </c>
      <c r="C2" s="39"/>
      <c r="D2" s="39"/>
      <c r="E2" s="39"/>
      <c r="F2" s="39"/>
    </row>
    <row r="3" spans="2:14" ht="28.8" x14ac:dyDescent="0.3">
      <c r="B3" s="6" t="s">
        <v>12</v>
      </c>
      <c r="C3" s="6" t="s">
        <v>14</v>
      </c>
      <c r="D3" s="6" t="s">
        <v>15</v>
      </c>
      <c r="E3" s="6" t="s">
        <v>16</v>
      </c>
      <c r="F3" s="9" t="s">
        <v>27</v>
      </c>
    </row>
    <row r="4" spans="2:14" ht="28.8" x14ac:dyDescent="0.3">
      <c r="B4" s="34" t="s">
        <v>78</v>
      </c>
      <c r="C4" s="8">
        <v>5</v>
      </c>
      <c r="D4" s="8">
        <v>1</v>
      </c>
      <c r="E4" s="8">
        <v>3</v>
      </c>
      <c r="F4" s="33">
        <f>(C4*D4*E4)^(1/3)</f>
        <v>2.4662120743304703</v>
      </c>
      <c r="G4" s="1"/>
    </row>
    <row r="6" spans="2:14" x14ac:dyDescent="0.3">
      <c r="B6" s="40" t="s">
        <v>68</v>
      </c>
      <c r="C6" s="40"/>
      <c r="D6" s="40"/>
      <c r="E6" s="40"/>
      <c r="F6" s="40"/>
      <c r="G6" s="40"/>
      <c r="J6" s="41" t="s">
        <v>29</v>
      </c>
      <c r="K6" s="41"/>
      <c r="L6" s="17"/>
    </row>
    <row r="7" spans="2:14" x14ac:dyDescent="0.3">
      <c r="B7" s="20" t="s">
        <v>2</v>
      </c>
      <c r="C7" s="20" t="str">
        <f>B8</f>
        <v>Ketepatan Waktu Pengiriman</v>
      </c>
      <c r="D7" s="20" t="str">
        <f>B9</f>
        <v>Ketepatan Kualitas Pengiriman</v>
      </c>
      <c r="E7" s="30"/>
      <c r="F7" s="30"/>
      <c r="G7" s="30"/>
      <c r="J7" s="20" t="s">
        <v>2</v>
      </c>
      <c r="K7" s="20" t="str">
        <f>C7</f>
        <v>Ketepatan Waktu Pengiriman</v>
      </c>
      <c r="L7" s="20" t="str">
        <f>D7</f>
        <v>Ketepatan Kualitas Pengiriman</v>
      </c>
      <c r="M7" s="20" t="s">
        <v>71</v>
      </c>
    </row>
    <row r="8" spans="2:14" x14ac:dyDescent="0.3">
      <c r="B8" s="24" t="s">
        <v>55</v>
      </c>
      <c r="C8" s="22">
        <v>1</v>
      </c>
      <c r="D8" s="23">
        <f>F4</f>
        <v>2.4662120743304703</v>
      </c>
      <c r="E8" s="31"/>
      <c r="F8" s="31"/>
      <c r="G8" s="31"/>
      <c r="J8" s="15" t="str">
        <f>B8</f>
        <v>Ketepatan Waktu Pengiriman</v>
      </c>
      <c r="K8" s="25">
        <f>C8/$C$10</f>
        <v>0.7142857142857143</v>
      </c>
      <c r="L8" s="25">
        <f>D8/$D$10</f>
        <v>0.71150062992231689</v>
      </c>
      <c r="M8" s="25">
        <f>AVERAGE(K8:L8)</f>
        <v>0.71289317210401559</v>
      </c>
    </row>
    <row r="9" spans="2:14" x14ac:dyDescent="0.3">
      <c r="B9" s="24" t="s">
        <v>56</v>
      </c>
      <c r="C9" s="23">
        <f>2/5</f>
        <v>0.4</v>
      </c>
      <c r="D9" s="22">
        <v>1</v>
      </c>
      <c r="E9" s="31"/>
      <c r="F9" s="31"/>
      <c r="G9" s="31"/>
      <c r="J9" s="15" t="str">
        <f>B9</f>
        <v>Ketepatan Kualitas Pengiriman</v>
      </c>
      <c r="K9" s="25">
        <f>C9/$C$10</f>
        <v>0.28571428571428575</v>
      </c>
      <c r="L9" s="25">
        <f>D9/$D$10</f>
        <v>0.28849937007768311</v>
      </c>
      <c r="M9" s="25">
        <f>AVERAGE(K9:L9)</f>
        <v>0.28710682789598441</v>
      </c>
    </row>
    <row r="10" spans="2:14" x14ac:dyDescent="0.3">
      <c r="B10" s="24" t="s">
        <v>28</v>
      </c>
      <c r="C10" s="23">
        <f>SUM(C8:C9)</f>
        <v>1.4</v>
      </c>
      <c r="D10" s="23">
        <f>SUM(D8:D9)</f>
        <v>3.4662120743304703</v>
      </c>
      <c r="E10" s="12"/>
      <c r="F10" s="12"/>
      <c r="G10" s="12"/>
      <c r="J10" s="15" t="s">
        <v>28</v>
      </c>
      <c r="K10" s="26">
        <f>SUM(K8:K9)</f>
        <v>1</v>
      </c>
      <c r="L10" s="26">
        <f>SUM(L8:L9)</f>
        <v>1</v>
      </c>
      <c r="M10" s="26">
        <f>SUM(M8:M9)</f>
        <v>1</v>
      </c>
    </row>
    <row r="11" spans="2:14" x14ac:dyDescent="0.3">
      <c r="C11" s="12"/>
      <c r="D11" s="12"/>
      <c r="E11" s="12"/>
      <c r="F11" s="12"/>
      <c r="G11" s="12"/>
      <c r="K11" s="11"/>
      <c r="L11" s="11"/>
      <c r="M11" s="11"/>
    </row>
    <row r="12" spans="2:14" x14ac:dyDescent="0.3">
      <c r="J12" s="42" t="s">
        <v>30</v>
      </c>
      <c r="K12" s="42"/>
      <c r="L12" s="18"/>
    </row>
    <row r="13" spans="2:14" x14ac:dyDescent="0.3">
      <c r="J13" s="20" t="s">
        <v>2</v>
      </c>
      <c r="K13" s="20" t="str">
        <f t="shared" ref="K13:L15" si="0">K7</f>
        <v>Ketepatan Waktu Pengiriman</v>
      </c>
      <c r="L13" s="20" t="str">
        <f t="shared" si="0"/>
        <v>Ketepatan Kualitas Pengiriman</v>
      </c>
      <c r="M13" s="20" t="s">
        <v>31</v>
      </c>
      <c r="N13" s="20" t="s">
        <v>32</v>
      </c>
    </row>
    <row r="14" spans="2:14" x14ac:dyDescent="0.3">
      <c r="C14" s="10"/>
      <c r="D14" s="10"/>
      <c r="E14" s="10"/>
      <c r="F14" s="10"/>
      <c r="G14" s="10"/>
      <c r="J14" s="4" t="str">
        <f>J8</f>
        <v>Ketepatan Waktu Pengiriman</v>
      </c>
      <c r="K14" s="27">
        <f t="shared" si="0"/>
        <v>0.7142857142857143</v>
      </c>
      <c r="L14" s="27">
        <f t="shared" si="0"/>
        <v>0.71150062992231689</v>
      </c>
      <c r="M14" s="4">
        <f>AVERAGE(K14:L14)</f>
        <v>0.71289317210401559</v>
      </c>
      <c r="N14" s="27">
        <f>M14</f>
        <v>0.71289317210401559</v>
      </c>
    </row>
    <row r="15" spans="2:14" x14ac:dyDescent="0.3">
      <c r="C15" s="10"/>
      <c r="D15" s="10"/>
      <c r="E15" s="10"/>
      <c r="F15" s="10"/>
      <c r="G15" s="10"/>
      <c r="J15" s="4" t="str">
        <f>J9</f>
        <v>Ketepatan Kualitas Pengiriman</v>
      </c>
      <c r="K15" s="27">
        <f t="shared" si="0"/>
        <v>0.28571428571428575</v>
      </c>
      <c r="L15" s="27">
        <f t="shared" si="0"/>
        <v>0.28849937007768311</v>
      </c>
      <c r="M15" s="4">
        <f>AVERAGE(K15:L15)</f>
        <v>0.28710682789598441</v>
      </c>
      <c r="N15" s="27">
        <f t="shared" ref="N15" si="1">M15</f>
        <v>0.28710682789598441</v>
      </c>
    </row>
    <row r="16" spans="2:14" x14ac:dyDescent="0.3">
      <c r="J16" s="4" t="s">
        <v>28</v>
      </c>
      <c r="K16" s="27">
        <f>SUM(K14:K15)</f>
        <v>1</v>
      </c>
      <c r="L16" s="27">
        <f>SUM(L14:L15)</f>
        <v>1</v>
      </c>
      <c r="M16" s="27">
        <f>SUM(M14:M15)</f>
        <v>1</v>
      </c>
      <c r="N16" s="27">
        <f>SUM(N14:N15)</f>
        <v>1</v>
      </c>
    </row>
    <row r="18" spans="1:12" x14ac:dyDescent="0.3">
      <c r="J18" s="41" t="s">
        <v>67</v>
      </c>
      <c r="K18" s="41"/>
      <c r="L18" s="17"/>
    </row>
    <row r="19" spans="1:12" x14ac:dyDescent="0.3">
      <c r="A19" s="38" t="s">
        <v>61</v>
      </c>
      <c r="B19" s="38"/>
      <c r="J19" s="20" t="s">
        <v>2</v>
      </c>
      <c r="K19" s="20" t="str">
        <f>K13</f>
        <v>Ketepatan Waktu Pengiriman</v>
      </c>
      <c r="L19" s="20" t="str">
        <f>L13</f>
        <v>Ketepatan Kualitas Pengiriman</v>
      </c>
    </row>
    <row r="20" spans="1:12" x14ac:dyDescent="0.3">
      <c r="A20" s="38"/>
      <c r="B20" s="38"/>
      <c r="J20" s="28" t="str">
        <f>J14</f>
        <v>Ketepatan Waktu Pengiriman</v>
      </c>
      <c r="K20" s="23">
        <f>C8*$N$14</f>
        <v>0.71289317210401559</v>
      </c>
      <c r="L20" s="23">
        <f>D8*$N$14</f>
        <v>1.7581457487506733</v>
      </c>
    </row>
    <row r="21" spans="1:12" x14ac:dyDescent="0.3">
      <c r="B21" s="16" t="s">
        <v>2</v>
      </c>
      <c r="C21" s="16" t="s">
        <v>61</v>
      </c>
      <c r="D21" s="16" t="s">
        <v>66</v>
      </c>
      <c r="J21" s="28" t="str">
        <f>J15</f>
        <v>Ketepatan Kualitas Pengiriman</v>
      </c>
      <c r="K21" s="23">
        <f>C9*$N$15</f>
        <v>0.11484273115839377</v>
      </c>
      <c r="L21" s="23">
        <f>D9*$N$15</f>
        <v>0.28710682789598441</v>
      </c>
    </row>
    <row r="22" spans="1:12" x14ac:dyDescent="0.3">
      <c r="B22" s="4" t="str">
        <f>J20</f>
        <v>Ketepatan Waktu Pengiriman</v>
      </c>
      <c r="C22" s="14">
        <f>AVERAGE(K20:K21)</f>
        <v>0.41386795163120471</v>
      </c>
      <c r="D22" s="4">
        <f>C22/N14</f>
        <v>0.58054694283257746</v>
      </c>
      <c r="F22">
        <f>AVERAGE(D22:D23)</f>
        <v>2.0711894736888206</v>
      </c>
      <c r="K22" s="11"/>
      <c r="L22" s="11"/>
    </row>
    <row r="23" spans="1:12" x14ac:dyDescent="0.3">
      <c r="B23" s="4" t="str">
        <f>J21</f>
        <v>Ketepatan Kualitas Pengiriman</v>
      </c>
      <c r="C23" s="14">
        <f>AVERAGE(L20:L21)</f>
        <v>1.0226262883233288</v>
      </c>
      <c r="D23" s="4">
        <f>C23/N15</f>
        <v>3.5618320045450638</v>
      </c>
      <c r="E23" s="19" t="s">
        <v>62</v>
      </c>
      <c r="F23">
        <f>((C22/N14)+(C23/N15))/2</f>
        <v>2.0711894736888206</v>
      </c>
    </row>
    <row r="24" spans="1:12" x14ac:dyDescent="0.3">
      <c r="E24" s="19" t="s">
        <v>63</v>
      </c>
      <c r="F24">
        <f>(F23-2)/(2-1)</f>
        <v>7.1189473688820559E-2</v>
      </c>
    </row>
    <row r="25" spans="1:12" x14ac:dyDescent="0.3">
      <c r="E25" s="19" t="s">
        <v>64</v>
      </c>
      <c r="F25">
        <f>F24/1.12</f>
        <v>6.3562030079304069E-2</v>
      </c>
    </row>
  </sheetData>
  <mergeCells count="6">
    <mergeCell ref="A19:B20"/>
    <mergeCell ref="B2:F2"/>
    <mergeCell ref="B6:G6"/>
    <mergeCell ref="J6:K6"/>
    <mergeCell ref="J12:K12"/>
    <mergeCell ref="J18:K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85C8-60A2-48B5-8E0C-4E9F945E3F06}">
  <dimension ref="A2:N25"/>
  <sheetViews>
    <sheetView workbookViewId="0">
      <selection activeCell="F12" sqref="F12"/>
    </sheetView>
  </sheetViews>
  <sheetFormatPr defaultRowHeight="14.4" x14ac:dyDescent="0.3"/>
  <cols>
    <col min="2" max="2" width="26.33203125" customWidth="1"/>
    <col min="3" max="3" width="12.77734375" customWidth="1"/>
    <col min="4" max="4" width="14.33203125" customWidth="1"/>
    <col min="5" max="5" width="11.44140625" customWidth="1"/>
    <col min="6" max="6" width="10.21875" customWidth="1"/>
    <col min="7" max="7" width="11.33203125" bestFit="1" customWidth="1"/>
    <col min="10" max="10" width="30.88671875" customWidth="1"/>
    <col min="11" max="11" width="23.44140625" customWidth="1"/>
    <col min="12" max="12" width="17.77734375" customWidth="1"/>
    <col min="13" max="13" width="14.5546875" customWidth="1"/>
    <col min="14" max="14" width="20.5546875" bestFit="1" customWidth="1"/>
    <col min="15" max="15" width="19.77734375" customWidth="1"/>
  </cols>
  <sheetData>
    <row r="2" spans="2:14" x14ac:dyDescent="0.3">
      <c r="B2" s="39" t="s">
        <v>79</v>
      </c>
      <c r="C2" s="39"/>
      <c r="D2" s="39"/>
      <c r="E2" s="39"/>
      <c r="F2" s="39"/>
    </row>
    <row r="3" spans="2:14" ht="28.8" x14ac:dyDescent="0.3">
      <c r="B3" s="6" t="s">
        <v>12</v>
      </c>
      <c r="C3" s="6" t="s">
        <v>14</v>
      </c>
      <c r="D3" s="6" t="s">
        <v>15</v>
      </c>
      <c r="E3" s="6" t="s">
        <v>16</v>
      </c>
      <c r="F3" s="9" t="s">
        <v>27</v>
      </c>
    </row>
    <row r="4" spans="2:14" ht="43.2" x14ac:dyDescent="0.3">
      <c r="B4" s="34" t="s">
        <v>80</v>
      </c>
      <c r="C4" s="8">
        <v>0.2</v>
      </c>
      <c r="D4" s="8">
        <v>1</v>
      </c>
      <c r="E4" s="8">
        <v>0.33333333333333331</v>
      </c>
      <c r="F4" s="33">
        <f>(C4*D4*E4)^(1/3)</f>
        <v>0.40548013303822666</v>
      </c>
      <c r="G4" s="31">
        <f>F4</f>
        <v>0.40548013303822666</v>
      </c>
    </row>
    <row r="6" spans="2:14" x14ac:dyDescent="0.3">
      <c r="B6" s="40" t="s">
        <v>68</v>
      </c>
      <c r="C6" s="40"/>
      <c r="D6" s="40"/>
      <c r="E6" s="40"/>
      <c r="F6" s="40"/>
      <c r="G6" s="40"/>
      <c r="J6" s="41" t="s">
        <v>29</v>
      </c>
      <c r="K6" s="41"/>
      <c r="L6" s="17"/>
    </row>
    <row r="7" spans="2:14" x14ac:dyDescent="0.3">
      <c r="B7" s="20" t="s">
        <v>2</v>
      </c>
      <c r="C7" s="20" t="str">
        <f>B8</f>
        <v>Kesesuaian Isi Jumlah Pengiriman</v>
      </c>
      <c r="D7" s="20" t="str">
        <f>B9</f>
        <v>Kesesuaian Isi Kemasan</v>
      </c>
      <c r="E7" s="30"/>
      <c r="F7" s="30"/>
      <c r="G7" s="30"/>
      <c r="J7" s="20" t="s">
        <v>2</v>
      </c>
      <c r="K7" s="20" t="str">
        <f>C7</f>
        <v>Kesesuaian Isi Jumlah Pengiriman</v>
      </c>
      <c r="L7" s="20" t="str">
        <f>D7</f>
        <v>Kesesuaian Isi Kemasan</v>
      </c>
      <c r="M7" s="20" t="s">
        <v>71</v>
      </c>
    </row>
    <row r="8" spans="2:14" x14ac:dyDescent="0.3">
      <c r="B8" s="24" t="s">
        <v>58</v>
      </c>
      <c r="C8" s="22">
        <v>1</v>
      </c>
      <c r="D8" s="23">
        <f>F4</f>
        <v>0.40548013303822666</v>
      </c>
      <c r="E8" s="31"/>
      <c r="F8" s="31"/>
      <c r="G8" s="31"/>
      <c r="J8" s="15" t="str">
        <f>B8</f>
        <v>Kesesuaian Isi Jumlah Pengiriman</v>
      </c>
      <c r="K8" s="25">
        <f>C8/$C$10</f>
        <v>0.2857142857142857</v>
      </c>
      <c r="L8" s="25">
        <f>D8/$D$10</f>
        <v>0.28849937007768311</v>
      </c>
      <c r="M8" s="25">
        <f>AVERAGE(K8:L8)</f>
        <v>0.28710682789598441</v>
      </c>
    </row>
    <row r="9" spans="2:14" x14ac:dyDescent="0.3">
      <c r="B9" s="24" t="s">
        <v>57</v>
      </c>
      <c r="C9" s="23">
        <v>2.5</v>
      </c>
      <c r="D9" s="22">
        <v>1</v>
      </c>
      <c r="E9" s="31"/>
      <c r="F9" s="31"/>
      <c r="G9" s="31"/>
      <c r="J9" s="15" t="str">
        <f>B9</f>
        <v>Kesesuaian Isi Kemasan</v>
      </c>
      <c r="K9" s="25">
        <f>C9/$C$10</f>
        <v>0.7142857142857143</v>
      </c>
      <c r="L9" s="25">
        <f>D9/$D$10</f>
        <v>0.71150062992231689</v>
      </c>
      <c r="M9" s="25">
        <f>AVERAGE(K9:L9)</f>
        <v>0.71289317210401559</v>
      </c>
    </row>
    <row r="10" spans="2:14" x14ac:dyDescent="0.3">
      <c r="B10" s="24" t="s">
        <v>28</v>
      </c>
      <c r="C10" s="23">
        <f>SUM(C8:C9)</f>
        <v>3.5</v>
      </c>
      <c r="D10" s="23">
        <f>SUM(D8:D9)</f>
        <v>1.4054801330382267</v>
      </c>
      <c r="E10" s="12"/>
      <c r="F10" s="12"/>
      <c r="G10" s="12"/>
      <c r="J10" s="15" t="s">
        <v>28</v>
      </c>
      <c r="K10" s="26">
        <f>SUM(K8:K9)</f>
        <v>1</v>
      </c>
      <c r="L10" s="26">
        <f>SUM(L8:L9)</f>
        <v>1</v>
      </c>
      <c r="M10" s="26">
        <f>SUM(M8:M9)</f>
        <v>1</v>
      </c>
    </row>
    <row r="11" spans="2:14" x14ac:dyDescent="0.3">
      <c r="C11" s="12"/>
      <c r="D11" s="12"/>
      <c r="E11" s="12"/>
      <c r="F11" s="12"/>
      <c r="G11" s="12"/>
      <c r="K11" s="11"/>
      <c r="L11" s="11"/>
      <c r="M11" s="11"/>
    </row>
    <row r="12" spans="2:14" x14ac:dyDescent="0.3">
      <c r="J12" s="42" t="s">
        <v>30</v>
      </c>
      <c r="K12" s="42"/>
      <c r="L12" s="18"/>
    </row>
    <row r="13" spans="2:14" x14ac:dyDescent="0.3">
      <c r="J13" s="20" t="s">
        <v>2</v>
      </c>
      <c r="K13" s="20" t="str">
        <f t="shared" ref="K13:L15" si="0">K7</f>
        <v>Kesesuaian Isi Jumlah Pengiriman</v>
      </c>
      <c r="L13" s="20" t="str">
        <f t="shared" si="0"/>
        <v>Kesesuaian Isi Kemasan</v>
      </c>
      <c r="M13" s="20" t="s">
        <v>31</v>
      </c>
      <c r="N13" s="20" t="s">
        <v>32</v>
      </c>
    </row>
    <row r="14" spans="2:14" x14ac:dyDescent="0.3">
      <c r="C14" s="10"/>
      <c r="D14" s="10"/>
      <c r="E14" s="10"/>
      <c r="F14" s="10"/>
      <c r="G14" s="10"/>
      <c r="J14" s="4" t="str">
        <f>J8</f>
        <v>Kesesuaian Isi Jumlah Pengiriman</v>
      </c>
      <c r="K14" s="27">
        <f t="shared" si="0"/>
        <v>0.2857142857142857</v>
      </c>
      <c r="L14" s="27">
        <f t="shared" si="0"/>
        <v>0.28849937007768311</v>
      </c>
      <c r="M14" s="4">
        <f>AVERAGE(K14:L14)</f>
        <v>0.28710682789598441</v>
      </c>
      <c r="N14" s="27">
        <f>M14</f>
        <v>0.28710682789598441</v>
      </c>
    </row>
    <row r="15" spans="2:14" x14ac:dyDescent="0.3">
      <c r="C15" s="10"/>
      <c r="D15" s="10"/>
      <c r="E15" s="10"/>
      <c r="F15" s="10"/>
      <c r="G15" s="10"/>
      <c r="J15" s="4" t="str">
        <f>J9</f>
        <v>Kesesuaian Isi Kemasan</v>
      </c>
      <c r="K15" s="27">
        <f t="shared" si="0"/>
        <v>0.7142857142857143</v>
      </c>
      <c r="L15" s="27">
        <f t="shared" si="0"/>
        <v>0.71150062992231689</v>
      </c>
      <c r="M15" s="4">
        <f>AVERAGE(K15:L15)</f>
        <v>0.71289317210401559</v>
      </c>
      <c r="N15" s="27">
        <f t="shared" ref="N15" si="1">M15</f>
        <v>0.71289317210401559</v>
      </c>
    </row>
    <row r="16" spans="2:14" x14ac:dyDescent="0.3">
      <c r="J16" s="4" t="s">
        <v>28</v>
      </c>
      <c r="K16" s="27">
        <f>SUM(K14:K15)</f>
        <v>1</v>
      </c>
      <c r="L16" s="27">
        <f>SUM(L14:L15)</f>
        <v>1</v>
      </c>
      <c r="M16" s="27">
        <f>SUM(M14:M15)</f>
        <v>1</v>
      </c>
      <c r="N16" s="27">
        <f>SUM(N14:N15)</f>
        <v>1</v>
      </c>
    </row>
    <row r="18" spans="1:12" x14ac:dyDescent="0.3">
      <c r="J18" s="41" t="s">
        <v>67</v>
      </c>
      <c r="K18" s="41"/>
      <c r="L18" s="17"/>
    </row>
    <row r="19" spans="1:12" x14ac:dyDescent="0.3">
      <c r="A19" s="38" t="s">
        <v>61</v>
      </c>
      <c r="B19" s="38"/>
      <c r="J19" s="20" t="s">
        <v>2</v>
      </c>
      <c r="K19" s="20" t="str">
        <f>K13</f>
        <v>Kesesuaian Isi Jumlah Pengiriman</v>
      </c>
      <c r="L19" s="20" t="str">
        <f>L13</f>
        <v>Kesesuaian Isi Kemasan</v>
      </c>
    </row>
    <row r="20" spans="1:12" x14ac:dyDescent="0.3">
      <c r="A20" s="38"/>
      <c r="B20" s="38"/>
      <c r="J20" s="29" t="str">
        <f>J14</f>
        <v>Kesesuaian Isi Jumlah Pengiriman</v>
      </c>
      <c r="K20" s="23">
        <f>C8*$N$14</f>
        <v>0.28710682789598441</v>
      </c>
      <c r="L20" s="23">
        <f>D8*$N$14</f>
        <v>0.116416114771447</v>
      </c>
    </row>
    <row r="21" spans="1:12" x14ac:dyDescent="0.3">
      <c r="B21" s="16" t="s">
        <v>2</v>
      </c>
      <c r="C21" s="16" t="s">
        <v>61</v>
      </c>
      <c r="D21" s="16" t="s">
        <v>66</v>
      </c>
      <c r="J21" s="29" t="str">
        <f>J15</f>
        <v>Kesesuaian Isi Kemasan</v>
      </c>
      <c r="K21" s="23">
        <f>C9*$N$15</f>
        <v>1.782232930260039</v>
      </c>
      <c r="L21" s="23">
        <f>D9*$N$15</f>
        <v>0.71289317210401559</v>
      </c>
    </row>
    <row r="22" spans="1:12" x14ac:dyDescent="0.3">
      <c r="B22" s="4" t="str">
        <f>J20</f>
        <v>Kesesuaian Isi Jumlah Pengiriman</v>
      </c>
      <c r="C22" s="14">
        <f>AVERAGE(K20:K21)</f>
        <v>1.0346698790780118</v>
      </c>
      <c r="D22" s="4">
        <f>C22/N14</f>
        <v>3.6037801213590819</v>
      </c>
      <c r="F22">
        <f>AVERAGE(D22:D23)</f>
        <v>2.0927152920490109</v>
      </c>
      <c r="K22" s="11"/>
      <c r="L22" s="11"/>
    </row>
    <row r="23" spans="1:12" x14ac:dyDescent="0.3">
      <c r="B23" s="4" t="str">
        <f>J21</f>
        <v>Kesesuaian Isi Kemasan</v>
      </c>
      <c r="C23" s="14">
        <f>AVERAGE(L20:L21)</f>
        <v>0.41465464343773129</v>
      </c>
      <c r="D23" s="4">
        <f>C23/N15</f>
        <v>0.58165046273893972</v>
      </c>
      <c r="E23" s="19" t="s">
        <v>62</v>
      </c>
      <c r="F23">
        <f>((C22/N14)+(C23/N15))/2</f>
        <v>2.0927152920490109</v>
      </c>
    </row>
    <row r="24" spans="1:12" x14ac:dyDescent="0.3">
      <c r="E24" s="19" t="s">
        <v>63</v>
      </c>
      <c r="F24">
        <f>(F23-2)/(2-1)</f>
        <v>9.2715292049010856E-2</v>
      </c>
    </row>
    <row r="25" spans="1:12" x14ac:dyDescent="0.3">
      <c r="E25" s="19" t="s">
        <v>64</v>
      </c>
      <c r="F25">
        <f>F24/1.12</f>
        <v>8.2781510758045393E-2</v>
      </c>
    </row>
  </sheetData>
  <mergeCells count="6">
    <mergeCell ref="A19:B20"/>
    <mergeCell ref="B2:F2"/>
    <mergeCell ref="B6:G6"/>
    <mergeCell ref="J6:K6"/>
    <mergeCell ref="J12:K12"/>
    <mergeCell ref="J18:K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7833-D851-45B0-8E30-B3EEC8041090}">
  <dimension ref="A2:N27"/>
  <sheetViews>
    <sheetView workbookViewId="0">
      <selection activeCell="G16" sqref="G16"/>
    </sheetView>
  </sheetViews>
  <sheetFormatPr defaultRowHeight="14.4" x14ac:dyDescent="0.3"/>
  <cols>
    <col min="2" max="2" width="26.33203125" customWidth="1"/>
    <col min="3" max="3" width="14.6640625" bestFit="1" customWidth="1"/>
    <col min="4" max="4" width="14.33203125" customWidth="1"/>
    <col min="5" max="5" width="11.44140625" customWidth="1"/>
    <col min="6" max="6" width="10.21875" customWidth="1"/>
    <col min="7" max="7" width="11.33203125" bestFit="1" customWidth="1"/>
    <col min="10" max="10" width="15.6640625" customWidth="1"/>
    <col min="11" max="11" width="12.21875" bestFit="1" customWidth="1"/>
    <col min="12" max="12" width="13.109375" bestFit="1" customWidth="1"/>
    <col min="13" max="13" width="14.5546875" customWidth="1"/>
    <col min="14" max="14" width="20.5546875" bestFit="1" customWidth="1"/>
    <col min="15" max="15" width="19.77734375" customWidth="1"/>
  </cols>
  <sheetData>
    <row r="2" spans="2:14" x14ac:dyDescent="0.3">
      <c r="B2" s="39" t="s">
        <v>81</v>
      </c>
      <c r="C2" s="39"/>
      <c r="D2" s="39"/>
      <c r="E2" s="39"/>
      <c r="F2" s="39"/>
    </row>
    <row r="3" spans="2:14" ht="28.8" x14ac:dyDescent="0.3">
      <c r="B3" s="6" t="s">
        <v>12</v>
      </c>
      <c r="C3" s="6" t="s">
        <v>14</v>
      </c>
      <c r="D3" s="6" t="s">
        <v>15</v>
      </c>
      <c r="E3" s="6" t="s">
        <v>16</v>
      </c>
      <c r="F3" s="9" t="s">
        <v>27</v>
      </c>
    </row>
    <row r="4" spans="2:14" ht="43.2" x14ac:dyDescent="0.3">
      <c r="B4" s="34" t="s">
        <v>82</v>
      </c>
      <c r="C4" s="8">
        <v>0.2</v>
      </c>
      <c r="D4" s="8">
        <v>1</v>
      </c>
      <c r="E4" s="8">
        <v>0.33333333333333331</v>
      </c>
      <c r="F4" s="33">
        <f>(C4*D4*E4)^(1/3)</f>
        <v>0.40548013303822666</v>
      </c>
      <c r="G4" s="1"/>
    </row>
    <row r="6" spans="2:14" x14ac:dyDescent="0.3">
      <c r="B6" s="40" t="s">
        <v>68</v>
      </c>
      <c r="C6" s="40"/>
      <c r="D6" s="40"/>
      <c r="E6" s="40"/>
      <c r="F6" s="40"/>
      <c r="G6" s="40"/>
      <c r="J6" s="41" t="s">
        <v>29</v>
      </c>
      <c r="K6" s="41"/>
      <c r="L6" s="17"/>
    </row>
    <row r="7" spans="2:14" x14ac:dyDescent="0.3">
      <c r="B7" s="20" t="s">
        <v>2</v>
      </c>
      <c r="C7" s="20" t="str">
        <f>B8</f>
        <v>Kemudahan dalam Komplain</v>
      </c>
      <c r="D7" s="20" t="str">
        <f>B9</f>
        <v>Kecepatan Menanggapi Permintaan</v>
      </c>
      <c r="E7" s="30"/>
      <c r="F7" s="30"/>
      <c r="G7" s="30"/>
      <c r="J7" s="20" t="s">
        <v>2</v>
      </c>
      <c r="K7" s="20" t="str">
        <f>C7</f>
        <v>Kemudahan dalam Komplain</v>
      </c>
      <c r="L7" s="20" t="str">
        <f>D7</f>
        <v>Kecepatan Menanggapi Permintaan</v>
      </c>
      <c r="M7" s="20" t="s">
        <v>71</v>
      </c>
    </row>
    <row r="8" spans="2:14" x14ac:dyDescent="0.3">
      <c r="B8" s="24" t="s">
        <v>59</v>
      </c>
      <c r="C8" s="23">
        <v>1</v>
      </c>
      <c r="D8" s="23">
        <f>F4</f>
        <v>0.40548013303822666</v>
      </c>
      <c r="E8" s="31"/>
      <c r="F8" s="31"/>
      <c r="G8" s="31"/>
      <c r="J8" s="15" t="str">
        <f>B8</f>
        <v>Kemudahan dalam Komplain</v>
      </c>
      <c r="K8" s="25">
        <f>C8/$C$10</f>
        <v>0.28849937007768311</v>
      </c>
      <c r="L8" s="25">
        <f>D8/$D$10</f>
        <v>0.28849937007768311</v>
      </c>
      <c r="M8" s="25">
        <f>AVERAGE(K8:L8)</f>
        <v>0.28849937007768311</v>
      </c>
    </row>
    <row r="9" spans="2:14" x14ac:dyDescent="0.3">
      <c r="B9" s="24" t="s">
        <v>60</v>
      </c>
      <c r="C9" s="23">
        <f>1/D8</f>
        <v>2.4662120743304703</v>
      </c>
      <c r="D9" s="22">
        <v>1</v>
      </c>
      <c r="E9" s="31"/>
      <c r="F9" s="31"/>
      <c r="G9" s="31"/>
      <c r="J9" s="15" t="str">
        <f>B9</f>
        <v>Kecepatan Menanggapi Permintaan</v>
      </c>
      <c r="K9" s="25">
        <f>C9/$C$10</f>
        <v>0.71150062992231689</v>
      </c>
      <c r="L9" s="25">
        <f>D9/$D$10</f>
        <v>0.71150062992231689</v>
      </c>
      <c r="M9" s="25">
        <f>AVERAGE(K9:L9)</f>
        <v>0.71150062992231689</v>
      </c>
    </row>
    <row r="10" spans="2:14" x14ac:dyDescent="0.3">
      <c r="B10" s="24" t="s">
        <v>28</v>
      </c>
      <c r="C10" s="32">
        <f>SUM(C8:C9)</f>
        <v>3.4662120743304703</v>
      </c>
      <c r="D10" s="23">
        <f>SUM(D8:D9)</f>
        <v>1.4054801330382267</v>
      </c>
      <c r="E10" s="12"/>
      <c r="F10" s="12"/>
      <c r="G10" s="12"/>
      <c r="J10" s="15" t="s">
        <v>28</v>
      </c>
      <c r="K10" s="26">
        <f>SUM(K8:K9)</f>
        <v>1</v>
      </c>
      <c r="L10" s="26">
        <f>SUM(L8:L9)</f>
        <v>1</v>
      </c>
      <c r="M10" s="26">
        <f>SUM(M8:M9)</f>
        <v>1</v>
      </c>
    </row>
    <row r="11" spans="2:14" x14ac:dyDescent="0.3">
      <c r="C11" s="12"/>
      <c r="D11" s="12"/>
      <c r="E11" s="12"/>
      <c r="F11" s="12"/>
      <c r="G11" s="12"/>
      <c r="K11" s="11"/>
      <c r="L11" s="11"/>
      <c r="M11" s="11"/>
    </row>
    <row r="12" spans="2:14" x14ac:dyDescent="0.3">
      <c r="J12" s="42" t="s">
        <v>30</v>
      </c>
      <c r="K12" s="42"/>
      <c r="L12" s="18"/>
    </row>
    <row r="13" spans="2:14" x14ac:dyDescent="0.3">
      <c r="J13" s="20" t="s">
        <v>2</v>
      </c>
      <c r="K13" s="20" t="str">
        <f t="shared" ref="K13:L15" si="0">K7</f>
        <v>Kemudahan dalam Komplain</v>
      </c>
      <c r="L13" s="20" t="str">
        <f t="shared" si="0"/>
        <v>Kecepatan Menanggapi Permintaan</v>
      </c>
      <c r="M13" s="20" t="s">
        <v>31</v>
      </c>
      <c r="N13" s="20" t="s">
        <v>32</v>
      </c>
    </row>
    <row r="14" spans="2:14" x14ac:dyDescent="0.3">
      <c r="C14" s="10"/>
      <c r="D14" s="10"/>
      <c r="E14" s="10"/>
      <c r="F14" s="10"/>
      <c r="G14" s="10"/>
      <c r="J14" s="4" t="str">
        <f>J8</f>
        <v>Kemudahan dalam Komplain</v>
      </c>
      <c r="K14" s="27">
        <f t="shared" si="0"/>
        <v>0.28849937007768311</v>
      </c>
      <c r="L14" s="27">
        <f t="shared" si="0"/>
        <v>0.28849937007768311</v>
      </c>
      <c r="M14" s="4">
        <f>AVERAGE(K14:L14)</f>
        <v>0.28849937007768311</v>
      </c>
      <c r="N14" s="27">
        <f>M14</f>
        <v>0.28849937007768311</v>
      </c>
    </row>
    <row r="15" spans="2:14" x14ac:dyDescent="0.3">
      <c r="C15" s="10"/>
      <c r="D15" s="10"/>
      <c r="E15" s="10"/>
      <c r="F15" s="10"/>
      <c r="G15" s="10"/>
      <c r="J15" s="4" t="str">
        <f>J9</f>
        <v>Kecepatan Menanggapi Permintaan</v>
      </c>
      <c r="K15" s="27">
        <f t="shared" si="0"/>
        <v>0.71150062992231689</v>
      </c>
      <c r="L15" s="27">
        <f t="shared" si="0"/>
        <v>0.71150062992231689</v>
      </c>
      <c r="M15" s="4">
        <f>AVERAGE(K15:L15)</f>
        <v>0.71150062992231689</v>
      </c>
      <c r="N15" s="27">
        <f t="shared" ref="N15" si="1">M15</f>
        <v>0.71150062992231689</v>
      </c>
    </row>
    <row r="16" spans="2:14" x14ac:dyDescent="0.3">
      <c r="J16" s="4" t="s">
        <v>28</v>
      </c>
      <c r="K16" s="27">
        <f>SUM(K14:K15)</f>
        <v>1</v>
      </c>
      <c r="L16" s="27">
        <f>SUM(L14:L15)</f>
        <v>1</v>
      </c>
      <c r="M16" s="27">
        <f>SUM(M14:M15)</f>
        <v>1</v>
      </c>
      <c r="N16" s="27">
        <f>SUM(N14:N15)</f>
        <v>1</v>
      </c>
    </row>
    <row r="18" spans="1:12" x14ac:dyDescent="0.3">
      <c r="J18" s="41" t="s">
        <v>67</v>
      </c>
      <c r="K18" s="41"/>
      <c r="L18" s="17"/>
    </row>
    <row r="19" spans="1:12" x14ac:dyDescent="0.3">
      <c r="A19" s="38" t="s">
        <v>61</v>
      </c>
      <c r="B19" s="38"/>
      <c r="J19" s="20" t="s">
        <v>2</v>
      </c>
      <c r="K19" s="20" t="str">
        <f>K13</f>
        <v>Kemudahan dalam Komplain</v>
      </c>
      <c r="L19" s="20" t="str">
        <f>L13</f>
        <v>Kecepatan Menanggapi Permintaan</v>
      </c>
    </row>
    <row r="20" spans="1:12" x14ac:dyDescent="0.3">
      <c r="A20" s="38"/>
      <c r="B20" s="38"/>
      <c r="J20" s="28" t="str">
        <f>J14</f>
        <v>Kemudahan dalam Komplain</v>
      </c>
      <c r="K20" s="23">
        <f>C8*$N$14</f>
        <v>0.28849937007768311</v>
      </c>
      <c r="L20" s="23">
        <f>D8*$N$14</f>
        <v>0.11698076296054354</v>
      </c>
    </row>
    <row r="21" spans="1:12" x14ac:dyDescent="0.3">
      <c r="B21" s="16" t="s">
        <v>2</v>
      </c>
      <c r="C21" s="16" t="s">
        <v>61</v>
      </c>
      <c r="D21" s="16" t="s">
        <v>66</v>
      </c>
      <c r="J21" s="28" t="str">
        <f>J15</f>
        <v>Kecepatan Menanggapi Permintaan</v>
      </c>
      <c r="K21" s="23">
        <f>C9*$N$15</f>
        <v>1.7547114444081533</v>
      </c>
      <c r="L21" s="23">
        <f>D9*$N$15</f>
        <v>0.71150062992231689</v>
      </c>
    </row>
    <row r="22" spans="1:12" x14ac:dyDescent="0.3">
      <c r="B22" s="4" t="str">
        <f>J20</f>
        <v>Kemudahan dalam Komplain</v>
      </c>
      <c r="C22" s="14">
        <f>AVERAGE(K20:K21)</f>
        <v>1.0216054072429182</v>
      </c>
      <c r="D22" s="4">
        <f>C22/N14</f>
        <v>3.5411009977867001</v>
      </c>
      <c r="F22">
        <f>AVERAGE(D22:D23)</f>
        <v>2.0616540334655244</v>
      </c>
      <c r="K22" s="11"/>
      <c r="L22" s="11"/>
    </row>
    <row r="23" spans="1:12" x14ac:dyDescent="0.3">
      <c r="B23" s="4" t="str">
        <f>J21</f>
        <v>Kecepatan Menanggapi Permintaan</v>
      </c>
      <c r="C23" s="14">
        <f>AVERAGE(L20:L21)</f>
        <v>0.41424069644143019</v>
      </c>
      <c r="D23" s="4">
        <f>C23/N15</f>
        <v>0.58220706914434894</v>
      </c>
      <c r="E23" s="19" t="s">
        <v>62</v>
      </c>
      <c r="F23">
        <f>((C22/N14)+(C23/N15))/2</f>
        <v>2.0616540334655244</v>
      </c>
    </row>
    <row r="24" spans="1:12" x14ac:dyDescent="0.3">
      <c r="E24" s="19" t="s">
        <v>63</v>
      </c>
      <c r="F24">
        <f>(F23-2)/(2-1)</f>
        <v>6.1654033465524449E-2</v>
      </c>
    </row>
    <row r="25" spans="1:12" x14ac:dyDescent="0.3">
      <c r="E25" s="19" t="s">
        <v>64</v>
      </c>
      <c r="F25">
        <f>F24/1.12</f>
        <v>5.5048244165646826E-2</v>
      </c>
    </row>
    <row r="27" spans="1:12" x14ac:dyDescent="0.3">
      <c r="D27" t="s">
        <v>73</v>
      </c>
    </row>
  </sheetData>
  <mergeCells count="6">
    <mergeCell ref="A19:B20"/>
    <mergeCell ref="B2:F2"/>
    <mergeCell ref="B6:G6"/>
    <mergeCell ref="J6:K6"/>
    <mergeCell ref="J12:K12"/>
    <mergeCell ref="J18:K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2E48E-A7BD-4793-9EBE-A9DC572C1231}">
  <dimension ref="A2:Q41"/>
  <sheetViews>
    <sheetView topLeftCell="F8" workbookViewId="0">
      <selection activeCell="K35" sqref="K35"/>
    </sheetView>
  </sheetViews>
  <sheetFormatPr defaultRowHeight="14.4" x14ac:dyDescent="0.3"/>
  <cols>
    <col min="2" max="2" width="26.33203125" customWidth="1"/>
    <col min="3" max="3" width="12" customWidth="1"/>
    <col min="4" max="5" width="11.44140625" customWidth="1"/>
    <col min="6" max="6" width="10.21875" customWidth="1"/>
    <col min="7" max="7" width="11.33203125" bestFit="1" customWidth="1"/>
    <col min="10" max="10" width="15.6640625" customWidth="1"/>
    <col min="14" max="14" width="19.33203125" customWidth="1"/>
    <col min="15" max="15" width="14.5546875" customWidth="1"/>
    <col min="16" max="16" width="11.6640625" customWidth="1"/>
    <col min="17" max="17" width="19.77734375" customWidth="1"/>
  </cols>
  <sheetData>
    <row r="2" spans="2:15" x14ac:dyDescent="0.3">
      <c r="B2" s="39" t="s">
        <v>2</v>
      </c>
      <c r="C2" s="39"/>
      <c r="D2" s="39"/>
      <c r="E2" s="39"/>
      <c r="F2" s="39"/>
    </row>
    <row r="3" spans="2:15" ht="28.8" x14ac:dyDescent="0.3">
      <c r="B3" s="6" t="s">
        <v>12</v>
      </c>
      <c r="C3" s="6" t="s">
        <v>14</v>
      </c>
      <c r="D3" s="6" t="s">
        <v>15</v>
      </c>
      <c r="E3" s="6" t="s">
        <v>16</v>
      </c>
      <c r="F3" s="9" t="s">
        <v>27</v>
      </c>
    </row>
    <row r="4" spans="2:15" x14ac:dyDescent="0.3">
      <c r="B4" s="4" t="s">
        <v>17</v>
      </c>
      <c r="C4" s="8">
        <f>1/7</f>
        <v>0.14285714285714285</v>
      </c>
      <c r="D4" s="8">
        <f>1/7</f>
        <v>0.14285714285714285</v>
      </c>
      <c r="E4" s="8">
        <f>1/7</f>
        <v>0.14285714285714285</v>
      </c>
      <c r="F4" s="8">
        <f>(C4*D4*E4)^(1/3)</f>
        <v>0.14285714285714285</v>
      </c>
      <c r="G4" s="1"/>
    </row>
    <row r="5" spans="2:15" x14ac:dyDescent="0.3">
      <c r="B5" s="4" t="s">
        <v>18</v>
      </c>
      <c r="C5" s="8">
        <f>1/7</f>
        <v>0.14285714285714285</v>
      </c>
      <c r="D5" s="7">
        <v>5</v>
      </c>
      <c r="E5" s="7">
        <f>1/5</f>
        <v>0.2</v>
      </c>
      <c r="F5" s="8">
        <f t="shared" ref="F5:F13" si="0">(C5*D5*E5)^(1/3)</f>
        <v>0.52275795857471019</v>
      </c>
      <c r="G5" s="1"/>
    </row>
    <row r="6" spans="2:15" x14ac:dyDescent="0.3">
      <c r="B6" s="4" t="s">
        <v>19</v>
      </c>
      <c r="C6" s="8">
        <f>1/7</f>
        <v>0.14285714285714285</v>
      </c>
      <c r="D6" s="8">
        <f>1/7</f>
        <v>0.14285714285714285</v>
      </c>
      <c r="E6" s="7">
        <f>1/5</f>
        <v>0.2</v>
      </c>
      <c r="F6" s="8">
        <f t="shared" si="0"/>
        <v>0.15981270601162809</v>
      </c>
      <c r="G6" s="1"/>
    </row>
    <row r="7" spans="2:15" x14ac:dyDescent="0.3">
      <c r="B7" s="4" t="s">
        <v>20</v>
      </c>
      <c r="C7" s="7">
        <v>3</v>
      </c>
      <c r="D7" s="8">
        <f>1/7</f>
        <v>0.14285714285714285</v>
      </c>
      <c r="E7" s="7">
        <v>3</v>
      </c>
      <c r="F7" s="8">
        <f t="shared" si="0"/>
        <v>1.0873803730028921</v>
      </c>
      <c r="G7" s="1"/>
    </row>
    <row r="8" spans="2:15" x14ac:dyDescent="0.3">
      <c r="B8" s="4" t="s">
        <v>21</v>
      </c>
      <c r="C8" s="7">
        <v>1</v>
      </c>
      <c r="D8" s="7">
        <v>9</v>
      </c>
      <c r="E8" s="7">
        <v>1</v>
      </c>
      <c r="F8" s="8">
        <f t="shared" si="0"/>
        <v>2.0800838230519041</v>
      </c>
      <c r="G8" s="1"/>
    </row>
    <row r="9" spans="2:15" x14ac:dyDescent="0.3">
      <c r="B9" s="4" t="s">
        <v>22</v>
      </c>
      <c r="C9" s="7">
        <v>1</v>
      </c>
      <c r="D9" s="7">
        <v>1</v>
      </c>
      <c r="E9" s="7">
        <v>1</v>
      </c>
      <c r="F9" s="7">
        <f t="shared" si="0"/>
        <v>1</v>
      </c>
      <c r="G9" s="1"/>
    </row>
    <row r="10" spans="2:15" x14ac:dyDescent="0.3">
      <c r="B10" s="4" t="s">
        <v>23</v>
      </c>
      <c r="C10" s="7">
        <v>9</v>
      </c>
      <c r="D10" s="7">
        <v>1</v>
      </c>
      <c r="E10" s="7">
        <v>9</v>
      </c>
      <c r="F10" s="8">
        <f t="shared" si="0"/>
        <v>4.3267487109222253</v>
      </c>
      <c r="G10" s="1"/>
    </row>
    <row r="11" spans="2:15" x14ac:dyDescent="0.3">
      <c r="B11" s="4" t="s">
        <v>24</v>
      </c>
      <c r="C11" s="7">
        <v>1</v>
      </c>
      <c r="D11" s="8">
        <f>1/9</f>
        <v>0.1111111111111111</v>
      </c>
      <c r="E11" s="7">
        <v>1</v>
      </c>
      <c r="F11" s="8">
        <f t="shared" si="0"/>
        <v>0.48074985676913612</v>
      </c>
      <c r="G11" s="1"/>
    </row>
    <row r="12" spans="2:15" x14ac:dyDescent="0.3">
      <c r="B12" s="4" t="s">
        <v>25</v>
      </c>
      <c r="C12" s="7">
        <v>9</v>
      </c>
      <c r="D12" s="8">
        <f>1/9</f>
        <v>0.1111111111111111</v>
      </c>
      <c r="E12" s="7">
        <v>9</v>
      </c>
      <c r="F12" s="8">
        <f t="shared" si="0"/>
        <v>2.0800838230519041</v>
      </c>
    </row>
    <row r="13" spans="2:15" x14ac:dyDescent="0.3">
      <c r="B13" s="4" t="s">
        <v>26</v>
      </c>
      <c r="C13" s="7">
        <v>9</v>
      </c>
      <c r="D13" s="7">
        <v>1</v>
      </c>
      <c r="E13" s="7">
        <v>8</v>
      </c>
      <c r="F13" s="8">
        <f t="shared" si="0"/>
        <v>4.1601676461038073</v>
      </c>
    </row>
    <row r="15" spans="2:15" x14ac:dyDescent="0.3">
      <c r="B15" s="40" t="s">
        <v>68</v>
      </c>
      <c r="C15" s="40"/>
      <c r="D15" s="40"/>
      <c r="E15" s="40"/>
      <c r="F15" s="40"/>
      <c r="G15" s="40"/>
      <c r="J15" s="41" t="s">
        <v>29</v>
      </c>
      <c r="K15" s="41"/>
      <c r="L15" s="41"/>
    </row>
    <row r="16" spans="2:15" x14ac:dyDescent="0.3">
      <c r="B16" s="20" t="s">
        <v>2</v>
      </c>
      <c r="C16" s="20" t="s">
        <v>4</v>
      </c>
      <c r="D16" s="20" t="s">
        <v>5</v>
      </c>
      <c r="E16" s="20" t="s">
        <v>6</v>
      </c>
      <c r="F16" s="20" t="s">
        <v>7</v>
      </c>
      <c r="G16" s="20" t="s">
        <v>8</v>
      </c>
      <c r="J16" s="20" t="s">
        <v>2</v>
      </c>
      <c r="K16" s="20" t="s">
        <v>4</v>
      </c>
      <c r="L16" s="20" t="s">
        <v>5</v>
      </c>
      <c r="M16" s="20" t="s">
        <v>6</v>
      </c>
      <c r="N16" s="20" t="s">
        <v>7</v>
      </c>
      <c r="O16" s="20" t="s">
        <v>8</v>
      </c>
    </row>
    <row r="17" spans="2:17" x14ac:dyDescent="0.3">
      <c r="B17" s="24" t="s">
        <v>4</v>
      </c>
      <c r="C17" s="22">
        <v>1</v>
      </c>
      <c r="D17" s="22">
        <f>F4</f>
        <v>0.14285714285714285</v>
      </c>
      <c r="E17" s="22">
        <f>F5</f>
        <v>0.52275795857471019</v>
      </c>
      <c r="F17" s="22">
        <f>F6</f>
        <v>0.15981270601162809</v>
      </c>
      <c r="G17" s="22">
        <f>F7</f>
        <v>1.0873803730028921</v>
      </c>
      <c r="J17" s="15" t="s">
        <v>4</v>
      </c>
      <c r="K17" s="25">
        <f>C17/$C$22</f>
        <v>5.9408625481953387E-2</v>
      </c>
      <c r="L17" s="25">
        <f>D17/$D$22</f>
        <v>4.9382716049382713E-2</v>
      </c>
      <c r="M17" s="25">
        <f>E17/$E$22</f>
        <v>8.5658120803416518E-2</v>
      </c>
      <c r="N17" s="14">
        <f>F17/$F$22</f>
        <v>5.5287751965446434E-2</v>
      </c>
      <c r="O17" s="25">
        <f>G17/$G$22</f>
        <v>8.9367871191720183E-2</v>
      </c>
    </row>
    <row r="18" spans="2:17" x14ac:dyDescent="0.3">
      <c r="B18" s="24" t="s">
        <v>5</v>
      </c>
      <c r="C18" s="22">
        <f>1/D17</f>
        <v>7</v>
      </c>
      <c r="D18" s="22">
        <v>1</v>
      </c>
      <c r="E18" s="22">
        <f>F8</f>
        <v>2.0800838230519041</v>
      </c>
      <c r="F18" s="22">
        <f>F9</f>
        <v>1</v>
      </c>
      <c r="G18" s="22">
        <v>4</v>
      </c>
      <c r="J18" s="15" t="s">
        <v>5</v>
      </c>
      <c r="K18" s="25">
        <f t="shared" ref="K18:K21" si="1">C18/$C$22</f>
        <v>0.41586037837367368</v>
      </c>
      <c r="L18" s="25">
        <f t="shared" ref="L18:L21" si="2">D18/$D$22</f>
        <v>0.34567901234567899</v>
      </c>
      <c r="M18" s="25">
        <f t="shared" ref="M18:M21" si="3">E18/$E$22</f>
        <v>0.34083856299769438</v>
      </c>
      <c r="N18" s="14">
        <f t="shared" ref="N18:N21" si="4">F18/$F$22</f>
        <v>0.3459534185061835</v>
      </c>
      <c r="O18" s="25">
        <f t="shared" ref="O18:O21" si="5">G18/$G$22</f>
        <v>0.32874557389673426</v>
      </c>
    </row>
    <row r="19" spans="2:17" x14ac:dyDescent="0.3">
      <c r="B19" s="24" t="s">
        <v>6</v>
      </c>
      <c r="C19" s="22">
        <f>1/E17</f>
        <v>1.9129311827723892</v>
      </c>
      <c r="D19" s="22">
        <v>0.5</v>
      </c>
      <c r="E19" s="22">
        <v>1</v>
      </c>
      <c r="F19" s="22">
        <f>F11</f>
        <v>0.48074985676913612</v>
      </c>
      <c r="G19" s="22">
        <f>F12</f>
        <v>2.0800838230519041</v>
      </c>
      <c r="J19" s="15" t="s">
        <v>6</v>
      </c>
      <c r="K19" s="25">
        <f t="shared" si="1"/>
        <v>0.11364461221007499</v>
      </c>
      <c r="L19" s="25">
        <f t="shared" si="2"/>
        <v>0.1728395061728395</v>
      </c>
      <c r="M19" s="25">
        <f t="shared" si="3"/>
        <v>0.16385809034253976</v>
      </c>
      <c r="N19" s="14">
        <f t="shared" si="4"/>
        <v>0.16631705639564071</v>
      </c>
      <c r="O19" s="25">
        <f t="shared" si="5"/>
        <v>0.17095458754062781</v>
      </c>
    </row>
    <row r="20" spans="2:17" x14ac:dyDescent="0.3">
      <c r="B20" s="24" t="s">
        <v>7</v>
      </c>
      <c r="C20" s="22">
        <v>6</v>
      </c>
      <c r="D20" s="22">
        <v>1</v>
      </c>
      <c r="E20" s="22">
        <v>2</v>
      </c>
      <c r="F20" s="22">
        <v>1</v>
      </c>
      <c r="G20" s="22">
        <v>4</v>
      </c>
      <c r="J20" s="15" t="s">
        <v>7</v>
      </c>
      <c r="K20" s="25">
        <f t="shared" si="1"/>
        <v>0.35645175289172032</v>
      </c>
      <c r="L20" s="25">
        <f t="shared" si="2"/>
        <v>0.34567901234567899</v>
      </c>
      <c r="M20" s="25">
        <f t="shared" si="3"/>
        <v>0.32771618068507952</v>
      </c>
      <c r="N20" s="14">
        <f t="shared" si="4"/>
        <v>0.3459534185061835</v>
      </c>
      <c r="O20" s="25">
        <f t="shared" si="5"/>
        <v>0.32874557389673426</v>
      </c>
    </row>
    <row r="21" spans="2:17" x14ac:dyDescent="0.3">
      <c r="B21" s="24" t="s">
        <v>8</v>
      </c>
      <c r="C21" s="22">
        <f>1/G17</f>
        <v>0.91964139212704021</v>
      </c>
      <c r="D21" s="22">
        <f>1/G18</f>
        <v>0.25</v>
      </c>
      <c r="E21" s="22">
        <v>0.5</v>
      </c>
      <c r="F21" s="22">
        <f>1/G20</f>
        <v>0.25</v>
      </c>
      <c r="G21" s="22">
        <v>1</v>
      </c>
      <c r="J21" s="15" t="s">
        <v>8</v>
      </c>
      <c r="K21" s="25">
        <f t="shared" si="1"/>
        <v>5.4634631042577569E-2</v>
      </c>
      <c r="L21" s="25">
        <f t="shared" si="2"/>
        <v>8.6419753086419748E-2</v>
      </c>
      <c r="M21" s="25">
        <f t="shared" si="3"/>
        <v>8.1929045171269879E-2</v>
      </c>
      <c r="N21" s="14">
        <f t="shared" si="4"/>
        <v>8.6488354626545874E-2</v>
      </c>
      <c r="O21" s="25">
        <f t="shared" si="5"/>
        <v>8.2186393474183564E-2</v>
      </c>
    </row>
    <row r="22" spans="2:17" x14ac:dyDescent="0.3">
      <c r="B22" s="24" t="s">
        <v>28</v>
      </c>
      <c r="C22" s="23">
        <f>SUM(C17:C21)</f>
        <v>16.83257257489943</v>
      </c>
      <c r="D22" s="23">
        <f t="shared" ref="D22:G22" si="6">SUM(D17:D21)</f>
        <v>2.8928571428571428</v>
      </c>
      <c r="E22" s="23">
        <f t="shared" si="6"/>
        <v>6.1028417816266138</v>
      </c>
      <c r="F22" s="23">
        <f t="shared" si="6"/>
        <v>2.8905625627807643</v>
      </c>
      <c r="G22" s="23">
        <f t="shared" si="6"/>
        <v>12.167464196054796</v>
      </c>
      <c r="J22" s="15" t="s">
        <v>28</v>
      </c>
      <c r="K22" s="26">
        <f>SUM(K17:K21)</f>
        <v>1</v>
      </c>
      <c r="L22" s="26">
        <f t="shared" ref="L22:O22" si="7">SUM(L17:L21)</f>
        <v>1</v>
      </c>
      <c r="M22" s="26">
        <f t="shared" si="7"/>
        <v>1.0000000000000002</v>
      </c>
      <c r="N22" s="26">
        <f t="shared" si="7"/>
        <v>1</v>
      </c>
      <c r="O22" s="26">
        <f t="shared" si="7"/>
        <v>1</v>
      </c>
    </row>
    <row r="23" spans="2:17" x14ac:dyDescent="0.3">
      <c r="C23" s="12"/>
      <c r="D23" s="12"/>
      <c r="E23" s="12"/>
      <c r="F23" s="12"/>
      <c r="G23" s="12"/>
      <c r="K23" s="11"/>
      <c r="L23" s="11"/>
      <c r="M23" s="11"/>
      <c r="N23" s="11"/>
      <c r="O23" s="11"/>
    </row>
    <row r="24" spans="2:17" x14ac:dyDescent="0.3">
      <c r="J24" s="42" t="s">
        <v>30</v>
      </c>
      <c r="K24" s="42"/>
      <c r="L24" s="42"/>
    </row>
    <row r="25" spans="2:17" x14ac:dyDescent="0.3">
      <c r="J25" s="20" t="s">
        <v>2</v>
      </c>
      <c r="K25" s="20" t="s">
        <v>4</v>
      </c>
      <c r="L25" s="20" t="s">
        <v>5</v>
      </c>
      <c r="M25" s="20" t="s">
        <v>6</v>
      </c>
      <c r="N25" s="20" t="s">
        <v>7</v>
      </c>
      <c r="O25" s="20" t="s">
        <v>8</v>
      </c>
      <c r="P25" s="20" t="s">
        <v>31</v>
      </c>
      <c r="Q25" s="20" t="s">
        <v>32</v>
      </c>
    </row>
    <row r="26" spans="2:17" x14ac:dyDescent="0.3">
      <c r="C26" s="10"/>
      <c r="D26" s="10"/>
      <c r="E26" s="10"/>
      <c r="F26" s="10"/>
      <c r="G26" s="10"/>
      <c r="J26" s="4" t="s">
        <v>4</v>
      </c>
      <c r="K26" s="27">
        <f>K17</f>
        <v>5.9408625481953387E-2</v>
      </c>
      <c r="L26" s="27">
        <f t="shared" ref="L26:O26" si="8">L17</f>
        <v>4.9382716049382713E-2</v>
      </c>
      <c r="M26" s="27">
        <f t="shared" si="8"/>
        <v>8.5658120803416518E-2</v>
      </c>
      <c r="N26" s="27">
        <f t="shared" si="8"/>
        <v>5.5287751965446434E-2</v>
      </c>
      <c r="O26" s="27">
        <f t="shared" si="8"/>
        <v>8.9367871191720183E-2</v>
      </c>
      <c r="P26" s="4">
        <f>AVERAGE(K26:O26)</f>
        <v>6.7821017098383854E-2</v>
      </c>
      <c r="Q26" s="27">
        <f>P26</f>
        <v>6.7821017098383854E-2</v>
      </c>
    </row>
    <row r="27" spans="2:17" x14ac:dyDescent="0.3">
      <c r="C27" s="10"/>
      <c r="D27" s="10"/>
      <c r="E27" s="10"/>
      <c r="F27" s="10"/>
      <c r="G27" s="10"/>
      <c r="J27" s="4" t="s">
        <v>5</v>
      </c>
      <c r="K27" s="27">
        <f t="shared" ref="K27:O30" si="9">K18</f>
        <v>0.41586037837367368</v>
      </c>
      <c r="L27" s="27">
        <f t="shared" si="9"/>
        <v>0.34567901234567899</v>
      </c>
      <c r="M27" s="27">
        <v>0.34</v>
      </c>
      <c r="N27" s="27">
        <f t="shared" si="9"/>
        <v>0.3459534185061835</v>
      </c>
      <c r="O27" s="27">
        <f t="shared" si="9"/>
        <v>0.32874557389673426</v>
      </c>
      <c r="P27" s="4">
        <f t="shared" ref="P27:P30" si="10">AVERAGE(K27:O27)</f>
        <v>0.35524767662445406</v>
      </c>
      <c r="Q27" s="27">
        <f t="shared" ref="Q27:Q30" si="11">P27</f>
        <v>0.35524767662445406</v>
      </c>
    </row>
    <row r="28" spans="2:17" x14ac:dyDescent="0.3">
      <c r="C28" s="10"/>
      <c r="D28" s="10"/>
      <c r="E28" s="10"/>
      <c r="F28" s="10"/>
      <c r="G28" s="10"/>
      <c r="J28" s="4" t="s">
        <v>6</v>
      </c>
      <c r="K28" s="27">
        <f t="shared" si="9"/>
        <v>0.11364461221007499</v>
      </c>
      <c r="L28" s="27">
        <f t="shared" si="9"/>
        <v>0.1728395061728395</v>
      </c>
      <c r="M28" s="27">
        <f t="shared" si="9"/>
        <v>0.16385809034253976</v>
      </c>
      <c r="N28" s="27">
        <f t="shared" si="9"/>
        <v>0.16631705639564071</v>
      </c>
      <c r="O28" s="27">
        <f t="shared" si="9"/>
        <v>0.17095458754062781</v>
      </c>
      <c r="P28" s="4">
        <f t="shared" si="10"/>
        <v>0.15752277053234454</v>
      </c>
      <c r="Q28" s="27">
        <f t="shared" si="11"/>
        <v>0.15752277053234454</v>
      </c>
    </row>
    <row r="29" spans="2:17" x14ac:dyDescent="0.3">
      <c r="C29" s="10"/>
      <c r="D29" s="10"/>
      <c r="E29" s="10"/>
      <c r="F29" s="10"/>
      <c r="G29" s="10"/>
      <c r="J29" s="4" t="s">
        <v>7</v>
      </c>
      <c r="K29" s="27">
        <f t="shared" si="9"/>
        <v>0.35645175289172032</v>
      </c>
      <c r="L29" s="27">
        <f t="shared" si="9"/>
        <v>0.34567901234567899</v>
      </c>
      <c r="M29" s="27">
        <f t="shared" si="9"/>
        <v>0.32771618068507952</v>
      </c>
      <c r="N29" s="27">
        <f t="shared" si="9"/>
        <v>0.3459534185061835</v>
      </c>
      <c r="O29" s="27">
        <f t="shared" si="9"/>
        <v>0.32874557389673426</v>
      </c>
      <c r="P29" s="4">
        <f t="shared" si="10"/>
        <v>0.34090918766507927</v>
      </c>
      <c r="Q29" s="27">
        <f t="shared" si="11"/>
        <v>0.34090918766507927</v>
      </c>
    </row>
    <row r="30" spans="2:17" x14ac:dyDescent="0.3">
      <c r="C30" s="10"/>
      <c r="D30" s="10"/>
      <c r="E30" s="10"/>
      <c r="F30" s="10"/>
      <c r="G30" s="10"/>
      <c r="J30" s="4" t="s">
        <v>8</v>
      </c>
      <c r="K30" s="27">
        <f t="shared" si="9"/>
        <v>5.4634631042577569E-2</v>
      </c>
      <c r="L30" s="27">
        <f t="shared" si="9"/>
        <v>8.6419753086419748E-2</v>
      </c>
      <c r="M30" s="27">
        <f t="shared" si="9"/>
        <v>8.1929045171269879E-2</v>
      </c>
      <c r="N30" s="27">
        <v>8.6999999999999994E-2</v>
      </c>
      <c r="O30" s="27">
        <f t="shared" si="9"/>
        <v>8.2186393474183564E-2</v>
      </c>
      <c r="P30" s="4">
        <f t="shared" si="10"/>
        <v>7.8433964554890157E-2</v>
      </c>
      <c r="Q30" s="27">
        <f t="shared" si="11"/>
        <v>7.8433964554890157E-2</v>
      </c>
    </row>
    <row r="31" spans="2:17" x14ac:dyDescent="0.3">
      <c r="J31" s="4" t="s">
        <v>28</v>
      </c>
      <c r="K31" s="27">
        <f>SUM(K26:K30)</f>
        <v>1</v>
      </c>
      <c r="L31" s="27">
        <f t="shared" ref="L31:O31" si="12">SUM(L26:L30)</f>
        <v>1</v>
      </c>
      <c r="M31" s="23">
        <f>SUM(M26:M30)</f>
        <v>0.99916143700230575</v>
      </c>
      <c r="N31" s="23">
        <f t="shared" si="12"/>
        <v>1.0005116453734542</v>
      </c>
      <c r="O31" s="27">
        <f t="shared" si="12"/>
        <v>1</v>
      </c>
      <c r="P31" s="27">
        <f>SUM(P26:P30)</f>
        <v>0.99993461647515181</v>
      </c>
      <c r="Q31" s="27">
        <f>SUM(Q26:Q30)</f>
        <v>0.99993461647515181</v>
      </c>
    </row>
    <row r="33" spans="1:15" x14ac:dyDescent="0.3">
      <c r="J33" s="41" t="s">
        <v>67</v>
      </c>
      <c r="K33" s="41"/>
      <c r="L33" s="41"/>
    </row>
    <row r="34" spans="1:15" x14ac:dyDescent="0.3">
      <c r="A34" s="38" t="s">
        <v>61</v>
      </c>
      <c r="B34" s="38"/>
      <c r="J34" s="20" t="s">
        <v>2</v>
      </c>
      <c r="K34" s="20" t="s">
        <v>4</v>
      </c>
      <c r="L34" s="20" t="s">
        <v>5</v>
      </c>
      <c r="M34" s="20" t="s">
        <v>6</v>
      </c>
      <c r="N34" s="20" t="s">
        <v>7</v>
      </c>
      <c r="O34" s="20" t="s">
        <v>8</v>
      </c>
    </row>
    <row r="35" spans="1:15" x14ac:dyDescent="0.3">
      <c r="A35" s="38"/>
      <c r="B35" s="38"/>
      <c r="J35" s="28" t="s">
        <v>4</v>
      </c>
      <c r="K35" s="23">
        <f>C17*$Q$26</f>
        <v>6.7821017098383854E-2</v>
      </c>
      <c r="L35" s="23">
        <f t="shared" ref="L35:O35" si="13">D17*$Q$26</f>
        <v>9.6887167283405493E-3</v>
      </c>
      <c r="M35" s="23">
        <f t="shared" si="13"/>
        <v>3.5453976446811655E-2</v>
      </c>
      <c r="N35" s="23">
        <f t="shared" si="13"/>
        <v>1.0838660266953621E-2</v>
      </c>
      <c r="O35" s="23">
        <f t="shared" si="13"/>
        <v>7.3747242869876162E-2</v>
      </c>
    </row>
    <row r="36" spans="1:15" x14ac:dyDescent="0.3">
      <c r="B36" s="16" t="s">
        <v>2</v>
      </c>
      <c r="C36" s="16" t="s">
        <v>61</v>
      </c>
      <c r="D36" s="16" t="s">
        <v>66</v>
      </c>
      <c r="J36" s="28" t="s">
        <v>5</v>
      </c>
      <c r="K36" s="23">
        <f>C18*$Q$27</f>
        <v>2.4867337363711783</v>
      </c>
      <c r="L36" s="23">
        <f t="shared" ref="L36:O36" si="14">D18*$Q$27</f>
        <v>0.35524767662445406</v>
      </c>
      <c r="M36" s="23">
        <f t="shared" si="14"/>
        <v>0.73894494532330091</v>
      </c>
      <c r="N36" s="23">
        <f t="shared" si="14"/>
        <v>0.35524767662445406</v>
      </c>
      <c r="O36" s="23">
        <f t="shared" si="14"/>
        <v>1.4209907064978162</v>
      </c>
    </row>
    <row r="37" spans="1:15" x14ac:dyDescent="0.3">
      <c r="B37" s="4" t="s">
        <v>4</v>
      </c>
      <c r="C37" s="14">
        <f>AVERAGE(K35:K39)</f>
        <v>0.99469424391227235</v>
      </c>
      <c r="D37" s="4">
        <f>C37/Q26</f>
        <v>14.666460139772447</v>
      </c>
      <c r="F37">
        <f>AVERAGE(D37:D41)</f>
        <v>5.2025472846217573</v>
      </c>
      <c r="J37" s="28" t="s">
        <v>6</v>
      </c>
      <c r="K37" s="23">
        <f>C19*$Q$28</f>
        <v>0.30133021974802149</v>
      </c>
      <c r="L37" s="23">
        <f t="shared" ref="L37:O37" si="15">D19*$Q$28</f>
        <v>7.8761385266172268E-2</v>
      </c>
      <c r="M37" s="23">
        <f t="shared" si="15"/>
        <v>0.15752277053234454</v>
      </c>
      <c r="N37" s="23">
        <f t="shared" si="15"/>
        <v>7.5729049371302135E-2</v>
      </c>
      <c r="O37" s="23">
        <f t="shared" si="15"/>
        <v>0.32766056674664706</v>
      </c>
    </row>
    <row r="38" spans="1:15" x14ac:dyDescent="0.3">
      <c r="B38" s="4" t="s">
        <v>5</v>
      </c>
      <c r="C38" s="14">
        <f>AVERAGE(L35:L39)</f>
        <v>0.16084309148455372</v>
      </c>
      <c r="D38" s="4">
        <f>C38/Q27</f>
        <v>0.45276324679411523</v>
      </c>
      <c r="E38" s="19" t="s">
        <v>62</v>
      </c>
      <c r="F38">
        <f>((C37/Q26)+(C38/Q27)+(C39/Q28)+(C40/Q29)+(C41/Q30))/5</f>
        <v>5.2025472846217573</v>
      </c>
      <c r="J38" s="28" t="s">
        <v>7</v>
      </c>
      <c r="K38" s="23">
        <f>C20*$Q$29</f>
        <v>2.0454551259904754</v>
      </c>
      <c r="L38" s="23">
        <f t="shared" ref="L38:O38" si="16">D20*$Q$29</f>
        <v>0.34090918766507927</v>
      </c>
      <c r="M38" s="23">
        <f t="shared" si="16"/>
        <v>0.68181837533015854</v>
      </c>
      <c r="N38" s="23">
        <f t="shared" si="16"/>
        <v>0.34090918766507927</v>
      </c>
      <c r="O38" s="23">
        <f t="shared" si="16"/>
        <v>1.3636367506603171</v>
      </c>
    </row>
    <row r="39" spans="1:15" x14ac:dyDescent="0.3">
      <c r="B39" s="4" t="s">
        <v>6</v>
      </c>
      <c r="C39" s="14">
        <f>AVERAGE(M35:M39)</f>
        <v>0.33059140998201214</v>
      </c>
      <c r="D39" s="4">
        <f>C39/Q28</f>
        <v>2.0986896615948676</v>
      </c>
      <c r="E39" s="19" t="s">
        <v>63</v>
      </c>
      <c r="F39">
        <f>(F38-5)/(5-1)</f>
        <v>5.0636821155439327E-2</v>
      </c>
      <c r="J39" s="28" t="s">
        <v>8</v>
      </c>
      <c r="K39" s="23">
        <f>C21*$Q$30</f>
        <v>7.2131120353302117E-2</v>
      </c>
      <c r="L39" s="23">
        <f t="shared" ref="L39:O39" si="17">D21*$Q$30</f>
        <v>1.9608491138722539E-2</v>
      </c>
      <c r="M39" s="23">
        <f t="shared" si="17"/>
        <v>3.9216982277445078E-2</v>
      </c>
      <c r="N39" s="23">
        <f t="shared" si="17"/>
        <v>1.9608491138722539E-2</v>
      </c>
      <c r="O39" s="23">
        <f t="shared" si="17"/>
        <v>7.8433964554890157E-2</v>
      </c>
    </row>
    <row r="40" spans="1:15" x14ac:dyDescent="0.3">
      <c r="B40" s="4" t="s">
        <v>7</v>
      </c>
      <c r="C40" s="14">
        <f>AVERAGE(N35:N39)</f>
        <v>0.16046661301330231</v>
      </c>
      <c r="D40" s="4">
        <f>C40/Q29</f>
        <v>0.47070193124554371</v>
      </c>
      <c r="E40" s="19" t="s">
        <v>64</v>
      </c>
      <c r="F40">
        <f>F39/1.12</f>
        <v>4.5211447460213681E-2</v>
      </c>
      <c r="K40" s="11"/>
    </row>
    <row r="41" spans="1:15" x14ac:dyDescent="0.3">
      <c r="B41" s="4" t="s">
        <v>8</v>
      </c>
      <c r="C41" s="14">
        <f>AVERAGE(O35:O39)</f>
        <v>0.65289384626590929</v>
      </c>
      <c r="D41" s="4">
        <f>C41/Q30</f>
        <v>8.3241214437018165</v>
      </c>
    </row>
  </sheetData>
  <mergeCells count="6">
    <mergeCell ref="J15:L15"/>
    <mergeCell ref="J24:L24"/>
    <mergeCell ref="A34:B35"/>
    <mergeCell ref="J33:L33"/>
    <mergeCell ref="B2:F2"/>
    <mergeCell ref="B15:G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6642E-8DDC-4868-A37B-DA07ACD60B18}">
  <dimension ref="B3:E14"/>
  <sheetViews>
    <sheetView workbookViewId="0">
      <selection activeCell="I15" sqref="I15"/>
    </sheetView>
  </sheetViews>
  <sheetFormatPr defaultRowHeight="14.4" x14ac:dyDescent="0.3"/>
  <cols>
    <col min="2" max="2" width="18.77734375" customWidth="1"/>
    <col min="4" max="4" width="37.33203125" customWidth="1"/>
    <col min="5" max="5" width="8.33203125" customWidth="1"/>
  </cols>
  <sheetData>
    <row r="3" spans="2:5" x14ac:dyDescent="0.3">
      <c r="B3" s="45" t="s">
        <v>2</v>
      </c>
      <c r="C3" s="44" t="s">
        <v>33</v>
      </c>
      <c r="D3" s="45" t="s">
        <v>34</v>
      </c>
      <c r="E3" s="44" t="s">
        <v>33</v>
      </c>
    </row>
    <row r="4" spans="2:5" x14ac:dyDescent="0.3">
      <c r="B4" s="45"/>
      <c r="C4" s="45"/>
      <c r="D4" s="45"/>
      <c r="E4" s="45"/>
    </row>
    <row r="5" spans="2:5" x14ac:dyDescent="0.3">
      <c r="B5" s="47" t="s">
        <v>4</v>
      </c>
      <c r="C5" s="46">
        <f>'Kalkulasi AHP (Kriteria)'!Q26</f>
        <v>6.7821017098383854E-2</v>
      </c>
      <c r="D5" s="21" t="s">
        <v>36</v>
      </c>
      <c r="E5" s="25">
        <f>'Sub Harga'!N14</f>
        <v>0.71289317210401559</v>
      </c>
    </row>
    <row r="6" spans="2:5" x14ac:dyDescent="0.3">
      <c r="B6" s="47"/>
      <c r="C6" s="46"/>
      <c r="D6" s="21" t="s">
        <v>35</v>
      </c>
      <c r="E6" s="25">
        <f>'Sub Harga'!N15</f>
        <v>0.28710682789598441</v>
      </c>
    </row>
    <row r="7" spans="2:5" x14ac:dyDescent="0.3">
      <c r="B7" s="47" t="s">
        <v>5</v>
      </c>
      <c r="C7" s="43">
        <f>'Kalkulasi AHP (Kriteria)'!Q27</f>
        <v>0.35524767662445406</v>
      </c>
      <c r="D7" s="4" t="s">
        <v>37</v>
      </c>
      <c r="E7" s="25">
        <f>'Sub Kualitas'!M8</f>
        <v>0.71150062992231689</v>
      </c>
    </row>
    <row r="8" spans="2:5" x14ac:dyDescent="0.3">
      <c r="B8" s="47"/>
      <c r="C8" s="43"/>
      <c r="D8" s="4" t="s">
        <v>38</v>
      </c>
      <c r="E8" s="25">
        <f>'Sub Kualitas'!M9</f>
        <v>0.28849937007768311</v>
      </c>
    </row>
    <row r="9" spans="2:5" x14ac:dyDescent="0.3">
      <c r="B9" s="47" t="s">
        <v>6</v>
      </c>
      <c r="C9" s="43">
        <f>'Kalkulasi AHP (Kriteria)'!Q28</f>
        <v>0.15752277053234454</v>
      </c>
      <c r="D9" s="4" t="s">
        <v>39</v>
      </c>
      <c r="E9" s="25">
        <f>'Sub Delivery'!M8</f>
        <v>0.71289317210401559</v>
      </c>
    </row>
    <row r="10" spans="2:5" x14ac:dyDescent="0.3">
      <c r="B10" s="47"/>
      <c r="C10" s="43"/>
      <c r="D10" s="4" t="s">
        <v>40</v>
      </c>
      <c r="E10" s="25">
        <f>'Sub Delivery'!M9</f>
        <v>0.28710682789598441</v>
      </c>
    </row>
    <row r="11" spans="2:5" x14ac:dyDescent="0.3">
      <c r="B11" s="47" t="s">
        <v>7</v>
      </c>
      <c r="C11" s="43">
        <f>'Kalkulasi AHP (Kriteria)'!Q29</f>
        <v>0.34090918766507927</v>
      </c>
      <c r="D11" s="4" t="s">
        <v>41</v>
      </c>
      <c r="E11" s="25">
        <f>'Sub Ketepatan Jumlah'!M8</f>
        <v>0.28710682789598441</v>
      </c>
    </row>
    <row r="12" spans="2:5" x14ac:dyDescent="0.3">
      <c r="B12" s="47"/>
      <c r="C12" s="43"/>
      <c r="D12" s="4" t="s">
        <v>42</v>
      </c>
      <c r="E12" s="25">
        <f>'Sub Ketepatan Jumlah'!M9</f>
        <v>0.71289317210401559</v>
      </c>
    </row>
    <row r="13" spans="2:5" x14ac:dyDescent="0.3">
      <c r="B13" s="47" t="s">
        <v>8</v>
      </c>
      <c r="C13" s="43">
        <f>'Kalkulasi AHP (Kriteria)'!Q30</f>
        <v>7.8433964554890157E-2</v>
      </c>
      <c r="D13" s="4" t="s">
        <v>43</v>
      </c>
      <c r="E13" s="25">
        <f>'Sub Pelayanan '!M8</f>
        <v>0.28849937007768311</v>
      </c>
    </row>
    <row r="14" spans="2:5" x14ac:dyDescent="0.3">
      <c r="B14" s="47"/>
      <c r="C14" s="43"/>
      <c r="D14" s="4" t="s">
        <v>44</v>
      </c>
      <c r="E14" s="25">
        <f>'Sub Pelayanan '!M9</f>
        <v>0.71150062992231689</v>
      </c>
    </row>
  </sheetData>
  <mergeCells count="14">
    <mergeCell ref="B3:B4"/>
    <mergeCell ref="B13:B14"/>
    <mergeCell ref="B11:B12"/>
    <mergeCell ref="B9:B10"/>
    <mergeCell ref="B7:B8"/>
    <mergeCell ref="B5:B6"/>
    <mergeCell ref="C11:C12"/>
    <mergeCell ref="C13:C14"/>
    <mergeCell ref="C3:C4"/>
    <mergeCell ref="D3:D4"/>
    <mergeCell ref="E3:E4"/>
    <mergeCell ref="C5:C6"/>
    <mergeCell ref="C7:C8"/>
    <mergeCell ref="C9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Hasil Kuesioner</vt:lpstr>
      <vt:lpstr>Sub Harga</vt:lpstr>
      <vt:lpstr>Sub Kualitas</vt:lpstr>
      <vt:lpstr>Sub Delivery</vt:lpstr>
      <vt:lpstr>Sub Ketepatan Jumlah</vt:lpstr>
      <vt:lpstr>Sub Pelayanan </vt:lpstr>
      <vt:lpstr>Kalkulasi AHP (Kriteria)</vt:lpstr>
      <vt:lpstr>Pembobotan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2022-11-21T13:18:17Z</dcterms:created>
  <dcterms:modified xsi:type="dcterms:W3CDTF">2022-11-26T06:29:30Z</dcterms:modified>
</cp:coreProperties>
</file>