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SEMESTER 7\PELINDO\"/>
    </mc:Choice>
  </mc:AlternateContent>
  <xr:revisionPtr revIDLastSave="0" documentId="13_ncr:1_{156412F6-FC3F-423E-9D79-D02D3EEE61C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1" i="1" l="1"/>
  <c r="D42" i="1"/>
  <c r="C42" i="1"/>
  <c r="C38" i="1"/>
  <c r="E25" i="1"/>
  <c r="E26" i="1"/>
  <c r="E27" i="1"/>
  <c r="E32" i="1" s="1"/>
  <c r="E33" i="1" s="1"/>
  <c r="E34" i="1" s="1"/>
  <c r="C9" i="1"/>
  <c r="C7" i="1" s="1"/>
  <c r="C11" i="1" s="1"/>
  <c r="C12" i="1" s="1"/>
  <c r="C13" i="1" s="1"/>
  <c r="C16" i="1" s="1"/>
  <c r="C5" i="1"/>
  <c r="D45" i="1"/>
  <c r="D44" i="1"/>
  <c r="D43" i="1"/>
  <c r="C43" i="1"/>
  <c r="D40" i="1"/>
  <c r="D39" i="1"/>
  <c r="C39" i="1"/>
  <c r="C27" i="1"/>
  <c r="C26" i="1"/>
  <c r="C32" i="1" s="1"/>
  <c r="C33" i="1" s="1"/>
  <c r="C34" i="1" s="1"/>
  <c r="C25" i="1"/>
  <c r="E8" i="1"/>
  <c r="E7" i="1"/>
  <c r="E5" i="1"/>
  <c r="I33" i="1"/>
  <c r="I30" i="1"/>
  <c r="I25" i="1"/>
  <c r="I27" i="1" s="1"/>
  <c r="I28" i="1" s="1"/>
  <c r="E51" i="1"/>
  <c r="G7" i="1"/>
  <c r="G8" i="1"/>
  <c r="G5" i="1"/>
  <c r="C40" i="1" s="1"/>
  <c r="C46" i="1" l="1"/>
  <c r="C47" i="1"/>
  <c r="C41" i="1"/>
  <c r="C45" i="1"/>
  <c r="E11" i="1"/>
  <c r="I34" i="1"/>
  <c r="I35" i="1" s="1"/>
  <c r="I38" i="1" s="1"/>
  <c r="G11" i="1"/>
  <c r="N11" i="1" s="1"/>
  <c r="F61" i="1" s="1"/>
  <c r="E12" i="1" l="1"/>
  <c r="K11" i="1"/>
  <c r="D61" i="1" s="1"/>
  <c r="L11" i="1"/>
  <c r="I11" i="1"/>
  <c r="C61" i="1" s="1"/>
  <c r="G12" i="1"/>
  <c r="C18" i="1"/>
  <c r="C19" i="1" s="1"/>
  <c r="E61" i="1"/>
  <c r="L12" i="1" l="1"/>
  <c r="E62" i="1" s="1"/>
  <c r="E13" i="1"/>
  <c r="I13" i="1" s="1"/>
  <c r="C63" i="1" s="1"/>
  <c r="I12" i="1"/>
  <c r="C62" i="1" s="1"/>
  <c r="G13" i="1"/>
  <c r="L13" i="1" s="1"/>
  <c r="E63" i="1" l="1"/>
</calcChain>
</file>

<file path=xl/sharedStrings.xml><?xml version="1.0" encoding="utf-8"?>
<sst xmlns="http://schemas.openxmlformats.org/spreadsheetml/2006/main" count="118" uniqueCount="51">
  <si>
    <t>HT Diesel</t>
  </si>
  <si>
    <t>Effective Working Time</t>
  </si>
  <si>
    <t>Charging/Re-Fuel Time</t>
  </si>
  <si>
    <t>KM/Day</t>
  </si>
  <si>
    <t>Energy Consumption per day</t>
  </si>
  <si>
    <t>Energy Price</t>
  </si>
  <si>
    <t>Boxes per day</t>
  </si>
  <si>
    <t>Hr</t>
  </si>
  <si>
    <t>KM</t>
  </si>
  <si>
    <t>Energy per Box</t>
  </si>
  <si>
    <t>KWH/Box</t>
  </si>
  <si>
    <t>L/Box</t>
  </si>
  <si>
    <t>Rp/KWH</t>
  </si>
  <si>
    <t>Rp/Liter</t>
  </si>
  <si>
    <t>KWH/Day</t>
  </si>
  <si>
    <t>Liter/Day</t>
  </si>
  <si>
    <t>Box</t>
  </si>
  <si>
    <t>Energy cost per day</t>
  </si>
  <si>
    <t>Energy cost per month</t>
  </si>
  <si>
    <t>Energy cost per year</t>
  </si>
  <si>
    <t>Rp.</t>
  </si>
  <si>
    <t>Price per unit</t>
  </si>
  <si>
    <t>Saving from energy cost</t>
  </si>
  <si>
    <t>Saving from engine maintenance</t>
  </si>
  <si>
    <t>Total cost saving</t>
  </si>
  <si>
    <t>Payback Period</t>
  </si>
  <si>
    <t>Charging &amp; Idle Time</t>
  </si>
  <si>
    <t>Total Biaya Instalasi</t>
  </si>
  <si>
    <t>Konsumsi BBM</t>
  </si>
  <si>
    <t>BBM Cost Daily</t>
  </si>
  <si>
    <t>BBM Cost (3 Bulan)</t>
  </si>
  <si>
    <t xml:space="preserve">Harga BBM </t>
  </si>
  <si>
    <t>Rp</t>
  </si>
  <si>
    <t>Rp/Day</t>
  </si>
  <si>
    <t>Kebutuhan Listrik</t>
  </si>
  <si>
    <t>Tarif Listrik</t>
  </si>
  <si>
    <t>Tarif PPJ</t>
  </si>
  <si>
    <t>Tarif Listrin Include PPJ</t>
  </si>
  <si>
    <t>Electricity Cost Daily</t>
  </si>
  <si>
    <t>Electricity Cost (3 Bulan)</t>
  </si>
  <si>
    <t>Kwh/Day</t>
  </si>
  <si>
    <t>Rp/Kwh</t>
  </si>
  <si>
    <t>(1)</t>
  </si>
  <si>
    <t>(2)</t>
  </si>
  <si>
    <t>(3)</t>
  </si>
  <si>
    <t>Efisiensi Trial</t>
  </si>
  <si>
    <t>= (2) - (1) - (3)</t>
  </si>
  <si>
    <t>HT EV Evaluasi 1</t>
  </si>
  <si>
    <t>HT EV Evaluasi 2</t>
  </si>
  <si>
    <t>Saving Evaluasi 1</t>
  </si>
  <si>
    <t>Saving Evaluasi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</si>
</sst>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2" fillId="0" borderId="1" xfId="0" applyFont="1" applyBorder="1"/>
    <xf numFmtId="164" fontId="2" fillId="0" borderId="1" xfId="1" applyFont="1" applyBorder="1"/>
    <xf numFmtId="0" fontId="2" fillId="0" borderId="2" xfId="0" applyFont="1" applyBorder="1"/>
    <xf numFmtId="164" fontId="4" fillId="0" borderId="1" xfId="1" applyFont="1" applyFill="1" applyBorder="1"/>
    <xf numFmtId="0" fontId="4" fillId="0" borderId="1" xfId="0" applyFont="1" applyBorder="1"/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2" fillId="0" borderId="0" xfId="1" applyFont="1"/>
    <xf numFmtId="0" fontId="2" fillId="0" borderId="1" xfId="0" quotePrefix="1" applyFont="1" applyBorder="1"/>
    <xf numFmtId="9" fontId="2" fillId="0" borderId="1" xfId="2" applyFont="1" applyBorder="1"/>
    <xf numFmtId="164" fontId="2" fillId="0" borderId="1" xfId="1" quotePrefix="1" applyFont="1" applyBorder="1"/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64" fontId="2" fillId="0" borderId="0" xfId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10" fontId="2" fillId="0" borderId="2" xfId="2" applyNumberFormat="1" applyFont="1" applyBorder="1" applyAlignment="1">
      <alignment horizontal="center" vertical="center"/>
    </xf>
    <xf numFmtId="10" fontId="2" fillId="0" borderId="3" xfId="2" applyNumberFormat="1" applyFont="1" applyBorder="1" applyAlignment="1">
      <alignment horizontal="center" vertical="center"/>
    </xf>
    <xf numFmtId="10" fontId="2" fillId="0" borderId="4" xfId="2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0" xfId="1" applyFont="1" applyBorder="1"/>
    <xf numFmtId="0" fontId="2" fillId="0" borderId="0" xfId="0" applyFont="1" applyBorder="1"/>
    <xf numFmtId="164" fontId="4" fillId="0" borderId="0" xfId="1" applyFont="1" applyFill="1" applyBorder="1"/>
    <xf numFmtId="0" fontId="4" fillId="0" borderId="0" xfId="0" applyFont="1" applyBorder="1"/>
    <xf numFmtId="0" fontId="2" fillId="0" borderId="0" xfId="0" applyFont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N64"/>
  <sheetViews>
    <sheetView tabSelected="1" topLeftCell="B1" zoomScale="115" zoomScaleNormal="115" workbookViewId="0">
      <selection activeCell="L21" sqref="L21"/>
    </sheetView>
  </sheetViews>
  <sheetFormatPr defaultRowHeight="14.4" x14ac:dyDescent="0.3"/>
  <cols>
    <col min="1" max="1" width="8.88671875" style="1"/>
    <col min="2" max="2" width="30.5546875" style="1" bestFit="1" customWidth="1"/>
    <col min="3" max="3" width="16.77734375" style="1" customWidth="1"/>
    <col min="4" max="4" width="10.77734375" style="1" customWidth="1"/>
    <col min="5" max="5" width="16.77734375" style="1" customWidth="1"/>
    <col min="6" max="6" width="10.77734375" style="1" customWidth="1"/>
    <col min="7" max="7" width="16.77734375" style="1" customWidth="1"/>
    <col min="8" max="8" width="22.88671875" style="1" customWidth="1"/>
    <col min="9" max="9" width="16.33203125" style="9" bestFit="1" customWidth="1"/>
    <col min="10" max="10" width="6.6640625" style="1" customWidth="1"/>
    <col min="11" max="11" width="7.6640625" style="1" bestFit="1" customWidth="1"/>
    <col min="12" max="12" width="16.109375" style="1" bestFit="1" customWidth="1"/>
    <col min="13" max="13" width="5.77734375" style="1" customWidth="1"/>
    <col min="14" max="14" width="7.6640625" style="1" bestFit="1" customWidth="1"/>
    <col min="15" max="16384" width="8.88671875" style="1"/>
  </cols>
  <sheetData>
    <row r="3" spans="2:14" s="7" customFormat="1" ht="21" customHeight="1" x14ac:dyDescent="0.3">
      <c r="B3" s="8"/>
      <c r="C3" s="20" t="s">
        <v>0</v>
      </c>
      <c r="D3" s="20"/>
      <c r="E3" s="20" t="s">
        <v>47</v>
      </c>
      <c r="F3" s="20"/>
      <c r="G3" s="20" t="s">
        <v>48</v>
      </c>
      <c r="H3" s="20"/>
      <c r="I3" s="20" t="s">
        <v>49</v>
      </c>
      <c r="J3" s="20"/>
      <c r="K3" s="20"/>
      <c r="L3" s="20" t="s">
        <v>50</v>
      </c>
      <c r="M3" s="20"/>
      <c r="N3" s="20"/>
    </row>
    <row r="4" spans="2:14" hidden="1" x14ac:dyDescent="0.3">
      <c r="B4" s="2" t="s">
        <v>1</v>
      </c>
      <c r="C4" s="3">
        <v>18.16</v>
      </c>
      <c r="D4" s="2" t="s">
        <v>7</v>
      </c>
      <c r="E4" s="3">
        <v>18.100000000000001</v>
      </c>
      <c r="F4" s="2" t="s">
        <v>7</v>
      </c>
      <c r="G4" s="3">
        <v>18.100000000000001</v>
      </c>
      <c r="H4" s="2" t="s">
        <v>7</v>
      </c>
      <c r="I4" s="3"/>
      <c r="J4" s="2"/>
      <c r="K4" s="2"/>
      <c r="L4" s="3"/>
      <c r="M4" s="2"/>
      <c r="N4" s="2"/>
    </row>
    <row r="5" spans="2:14" hidden="1" x14ac:dyDescent="0.3">
      <c r="B5" s="2" t="s">
        <v>26</v>
      </c>
      <c r="C5" s="3">
        <f>24-C4</f>
        <v>5.84</v>
      </c>
      <c r="D5" s="2" t="s">
        <v>7</v>
      </c>
      <c r="E5" s="3">
        <f>24-E4</f>
        <v>5.8999999999999986</v>
      </c>
      <c r="F5" s="2" t="s">
        <v>7</v>
      </c>
      <c r="G5" s="3">
        <f>24-G4</f>
        <v>5.8999999999999986</v>
      </c>
      <c r="H5" s="2" t="s">
        <v>7</v>
      </c>
      <c r="I5" s="3"/>
      <c r="J5" s="2"/>
      <c r="K5" s="2"/>
      <c r="L5" s="3"/>
      <c r="M5" s="2"/>
      <c r="N5" s="2"/>
    </row>
    <row r="6" spans="2:14" hidden="1" x14ac:dyDescent="0.3">
      <c r="B6" s="2" t="s">
        <v>3</v>
      </c>
      <c r="C6" s="3"/>
      <c r="D6" s="2" t="s">
        <v>8</v>
      </c>
      <c r="E6" s="3"/>
      <c r="F6" s="2" t="s">
        <v>8</v>
      </c>
      <c r="G6" s="3"/>
      <c r="H6" s="2" t="s">
        <v>8</v>
      </c>
      <c r="I6" s="3"/>
      <c r="J6" s="2"/>
      <c r="K6" s="2"/>
      <c r="L6" s="3"/>
      <c r="M6" s="2"/>
      <c r="N6" s="2"/>
    </row>
    <row r="7" spans="2:14" x14ac:dyDescent="0.3">
      <c r="B7" s="2" t="s">
        <v>4</v>
      </c>
      <c r="C7" s="3">
        <f>C9*C10</f>
        <v>134.416</v>
      </c>
      <c r="D7" s="2" t="s">
        <v>15</v>
      </c>
      <c r="E7" s="3">
        <f>E9*E10</f>
        <v>377.43000000000006</v>
      </c>
      <c r="F7" s="2" t="s">
        <v>14</v>
      </c>
      <c r="G7" s="3">
        <f>G9*G10</f>
        <v>376.69000000000005</v>
      </c>
      <c r="H7" s="2" t="s">
        <v>14</v>
      </c>
      <c r="I7" s="3"/>
      <c r="J7" s="2"/>
      <c r="K7" s="2"/>
      <c r="L7" s="3"/>
      <c r="M7" s="2"/>
      <c r="N7" s="2"/>
    </row>
    <row r="8" spans="2:14" x14ac:dyDescent="0.3">
      <c r="B8" s="2" t="s">
        <v>5</v>
      </c>
      <c r="C8" s="3">
        <v>16700</v>
      </c>
      <c r="D8" s="2" t="s">
        <v>13</v>
      </c>
      <c r="E8" s="3">
        <f>1727*(1+10%)</f>
        <v>1899.7</v>
      </c>
      <c r="F8" s="2" t="s">
        <v>12</v>
      </c>
      <c r="G8" s="3">
        <f>1727*(1+10%)</f>
        <v>1899.7</v>
      </c>
      <c r="H8" s="2" t="s">
        <v>12</v>
      </c>
      <c r="I8" s="3"/>
      <c r="J8" s="2"/>
      <c r="K8" s="2"/>
      <c r="L8" s="3"/>
      <c r="M8" s="2"/>
      <c r="N8" s="2"/>
    </row>
    <row r="9" spans="2:14" x14ac:dyDescent="0.3">
      <c r="B9" s="2" t="s">
        <v>6</v>
      </c>
      <c r="C9" s="5">
        <f>G9</f>
        <v>54.2</v>
      </c>
      <c r="D9" s="2" t="s">
        <v>16</v>
      </c>
      <c r="E9" s="5">
        <v>54.7</v>
      </c>
      <c r="F9" s="6" t="s">
        <v>16</v>
      </c>
      <c r="G9" s="5">
        <v>54.2</v>
      </c>
      <c r="H9" s="6" t="s">
        <v>16</v>
      </c>
      <c r="I9" s="3"/>
      <c r="J9" s="2"/>
      <c r="K9" s="2"/>
      <c r="L9" s="3"/>
      <c r="M9" s="2"/>
      <c r="N9" s="2"/>
    </row>
    <row r="10" spans="2:14" x14ac:dyDescent="0.3">
      <c r="B10" s="2" t="s">
        <v>9</v>
      </c>
      <c r="C10" s="3">
        <v>2.48</v>
      </c>
      <c r="D10" s="2" t="s">
        <v>11</v>
      </c>
      <c r="E10" s="3">
        <v>6.9</v>
      </c>
      <c r="F10" s="2" t="s">
        <v>10</v>
      </c>
      <c r="G10" s="3">
        <v>6.95</v>
      </c>
      <c r="H10" s="2" t="s">
        <v>10</v>
      </c>
      <c r="I10" s="3"/>
      <c r="J10" s="2"/>
      <c r="K10" s="2"/>
      <c r="L10" s="3"/>
      <c r="M10" s="2"/>
      <c r="N10" s="2"/>
    </row>
    <row r="11" spans="2:14" x14ac:dyDescent="0.3">
      <c r="B11" s="2" t="s">
        <v>17</v>
      </c>
      <c r="C11" s="3">
        <f>C7*C8</f>
        <v>2244747.1999999997</v>
      </c>
      <c r="D11" s="16" t="s">
        <v>20</v>
      </c>
      <c r="E11" s="3">
        <f>E7*E8</f>
        <v>717003.77100000018</v>
      </c>
      <c r="F11" s="16" t="s">
        <v>20</v>
      </c>
      <c r="G11" s="3">
        <f>G7*G8</f>
        <v>715597.99300000013</v>
      </c>
      <c r="H11" s="16" t="s">
        <v>20</v>
      </c>
      <c r="I11" s="3">
        <f>C11-E11</f>
        <v>1527743.4289999995</v>
      </c>
      <c r="J11" s="27" t="s">
        <v>20</v>
      </c>
      <c r="K11" s="24">
        <f>E11/C11</f>
        <v>0.31941403958539305</v>
      </c>
      <c r="L11" s="3">
        <f>C11-G11</f>
        <v>1529149.2069999995</v>
      </c>
      <c r="M11" s="27" t="s">
        <v>20</v>
      </c>
      <c r="N11" s="24">
        <f>G11/C11</f>
        <v>0.31878778732856877</v>
      </c>
    </row>
    <row r="12" spans="2:14" x14ac:dyDescent="0.3">
      <c r="B12" s="2" t="s">
        <v>18</v>
      </c>
      <c r="C12" s="3">
        <f>C11*30</f>
        <v>67342415.999999985</v>
      </c>
      <c r="D12" s="17"/>
      <c r="E12" s="3">
        <f>E11*30</f>
        <v>21510113.130000006</v>
      </c>
      <c r="F12" s="17"/>
      <c r="G12" s="3">
        <f>G11*30</f>
        <v>21467939.790000003</v>
      </c>
      <c r="H12" s="17"/>
      <c r="I12" s="3">
        <f>C12-E12</f>
        <v>45832302.869999975</v>
      </c>
      <c r="J12" s="28"/>
      <c r="K12" s="25"/>
      <c r="L12" s="3">
        <f>C12-G12</f>
        <v>45874476.209999979</v>
      </c>
      <c r="M12" s="28"/>
      <c r="N12" s="25"/>
    </row>
    <row r="13" spans="2:14" x14ac:dyDescent="0.3">
      <c r="B13" s="2" t="s">
        <v>19</v>
      </c>
      <c r="C13" s="3">
        <f>C12*12</f>
        <v>808108991.99999976</v>
      </c>
      <c r="D13" s="18"/>
      <c r="E13" s="3">
        <f>E12*12</f>
        <v>258121357.56000006</v>
      </c>
      <c r="F13" s="18"/>
      <c r="G13" s="3">
        <f>G12*12</f>
        <v>257615277.48000002</v>
      </c>
      <c r="H13" s="18"/>
      <c r="I13" s="3">
        <f>C13-E13</f>
        <v>549987634.4399997</v>
      </c>
      <c r="J13" s="29"/>
      <c r="K13" s="26"/>
      <c r="L13" s="3">
        <f>C13-G13</f>
        <v>550493714.51999974</v>
      </c>
      <c r="M13" s="29"/>
      <c r="N13" s="26"/>
    </row>
    <row r="15" spans="2:14" x14ac:dyDescent="0.3">
      <c r="B15" s="1" t="s">
        <v>21</v>
      </c>
      <c r="C15" s="21">
        <v>3300000000</v>
      </c>
      <c r="D15" s="21"/>
      <c r="E15" s="21"/>
      <c r="F15" s="21"/>
      <c r="G15" s="23"/>
      <c r="H15" s="23"/>
    </row>
    <row r="16" spans="2:14" x14ac:dyDescent="0.3">
      <c r="B16" s="1" t="s">
        <v>22</v>
      </c>
      <c r="C16" s="22">
        <f>C13</f>
        <v>808108991.99999976</v>
      </c>
      <c r="D16" s="19"/>
      <c r="E16" s="22"/>
      <c r="F16" s="19"/>
      <c r="G16" s="23"/>
      <c r="H16" s="23"/>
    </row>
    <row r="17" spans="2:11" x14ac:dyDescent="0.3">
      <c r="B17" s="1" t="s">
        <v>23</v>
      </c>
      <c r="C17" s="19"/>
      <c r="D17" s="19"/>
      <c r="E17" s="19"/>
      <c r="F17" s="19"/>
      <c r="G17" s="23"/>
      <c r="H17" s="23"/>
    </row>
    <row r="18" spans="2:11" x14ac:dyDescent="0.3">
      <c r="B18" s="1" t="s">
        <v>24</v>
      </c>
      <c r="C18" s="22">
        <f>C17+C16</f>
        <v>808108991.99999976</v>
      </c>
      <c r="D18" s="19"/>
      <c r="E18" s="22"/>
      <c r="F18" s="19"/>
    </row>
    <row r="19" spans="2:11" x14ac:dyDescent="0.3">
      <c r="B19" s="1" t="s">
        <v>25</v>
      </c>
      <c r="C19" s="38">
        <f>C15/C18</f>
        <v>4.0836075735684929</v>
      </c>
      <c r="D19" s="38"/>
      <c r="E19" s="19"/>
      <c r="F19" s="19"/>
    </row>
    <row r="20" spans="2:11" x14ac:dyDescent="0.3">
      <c r="C20" s="19"/>
      <c r="D20" s="19"/>
      <c r="E20" s="19"/>
      <c r="F20" s="19"/>
    </row>
    <row r="21" spans="2:11" x14ac:dyDescent="0.3">
      <c r="C21" s="19"/>
      <c r="D21" s="19"/>
      <c r="E21" s="19"/>
      <c r="F21" s="19"/>
    </row>
    <row r="22" spans="2:11" x14ac:dyDescent="0.3">
      <c r="C22" s="19"/>
      <c r="D22" s="19"/>
      <c r="E22" s="19"/>
      <c r="F22" s="19"/>
    </row>
    <row r="23" spans="2:11" x14ac:dyDescent="0.3">
      <c r="B23" s="8"/>
      <c r="C23" s="20" t="s">
        <v>47</v>
      </c>
      <c r="D23" s="20"/>
      <c r="E23" s="20" t="s">
        <v>48</v>
      </c>
      <c r="F23" s="20"/>
      <c r="H23" s="2" t="s">
        <v>27</v>
      </c>
      <c r="I23" s="3">
        <v>70000000</v>
      </c>
      <c r="J23" s="2" t="s">
        <v>32</v>
      </c>
      <c r="K23" s="10" t="s">
        <v>42</v>
      </c>
    </row>
    <row r="24" spans="2:11" x14ac:dyDescent="0.3">
      <c r="B24" s="2" t="s">
        <v>1</v>
      </c>
      <c r="C24" s="3">
        <v>18.100000000000001</v>
      </c>
      <c r="D24" s="2" t="s">
        <v>7</v>
      </c>
      <c r="E24" s="3">
        <v>18.100000000000001</v>
      </c>
      <c r="F24" s="2" t="s">
        <v>7</v>
      </c>
      <c r="H24" s="2"/>
      <c r="I24" s="3"/>
      <c r="J24" s="2"/>
      <c r="K24" s="2"/>
    </row>
    <row r="25" spans="2:11" x14ac:dyDescent="0.3">
      <c r="B25" s="2" t="s">
        <v>2</v>
      </c>
      <c r="C25" s="3">
        <f>24-C24</f>
        <v>5.8999999999999986</v>
      </c>
      <c r="D25" s="2" t="s">
        <v>7</v>
      </c>
      <c r="E25" s="3">
        <f>24-E24</f>
        <v>5.8999999999999986</v>
      </c>
      <c r="F25" s="2" t="s">
        <v>7</v>
      </c>
      <c r="H25" s="3" t="s">
        <v>28</v>
      </c>
      <c r="I25" s="3">
        <f>2.48* 54.7</f>
        <v>135.65600000000001</v>
      </c>
      <c r="J25" s="3" t="s">
        <v>15</v>
      </c>
      <c r="K25" s="2"/>
    </row>
    <row r="26" spans="2:11" x14ac:dyDescent="0.3">
      <c r="B26" s="2" t="s">
        <v>4</v>
      </c>
      <c r="C26" s="3">
        <f>C28*C29</f>
        <v>377.43000000000006</v>
      </c>
      <c r="D26" s="2" t="s">
        <v>14</v>
      </c>
      <c r="E26" s="3">
        <f>E28*E29</f>
        <v>376.69000000000005</v>
      </c>
      <c r="F26" s="2" t="s">
        <v>14</v>
      </c>
      <c r="H26" s="3" t="s">
        <v>31</v>
      </c>
      <c r="I26" s="3">
        <v>16700</v>
      </c>
      <c r="J26" s="3" t="s">
        <v>13</v>
      </c>
      <c r="K26" s="2"/>
    </row>
    <row r="27" spans="2:11" x14ac:dyDescent="0.3">
      <c r="B27" s="2" t="s">
        <v>5</v>
      </c>
      <c r="C27" s="3">
        <f>1727*(1+10%)</f>
        <v>1899.7</v>
      </c>
      <c r="D27" s="2" t="s">
        <v>12</v>
      </c>
      <c r="E27" s="3">
        <f>1727*(1+10%)</f>
        <v>1899.7</v>
      </c>
      <c r="F27" s="2" t="s">
        <v>12</v>
      </c>
      <c r="H27" s="3" t="s">
        <v>29</v>
      </c>
      <c r="I27" s="3">
        <f>I25*I26</f>
        <v>2265455.2000000002</v>
      </c>
      <c r="J27" s="3" t="s">
        <v>33</v>
      </c>
      <c r="K27" s="2"/>
    </row>
    <row r="28" spans="2:11" x14ac:dyDescent="0.3">
      <c r="B28" s="2" t="s">
        <v>6</v>
      </c>
      <c r="C28" s="5">
        <v>54.7</v>
      </c>
      <c r="D28" s="6" t="s">
        <v>16</v>
      </c>
      <c r="E28" s="5">
        <v>54.2</v>
      </c>
      <c r="F28" s="6" t="s">
        <v>16</v>
      </c>
      <c r="H28" s="3" t="s">
        <v>30</v>
      </c>
      <c r="I28" s="3">
        <f>I27*90</f>
        <v>203890968.00000003</v>
      </c>
      <c r="J28" s="3" t="s">
        <v>32</v>
      </c>
      <c r="K28" s="10" t="s">
        <v>43</v>
      </c>
    </row>
    <row r="29" spans="2:11" x14ac:dyDescent="0.3">
      <c r="B29" s="2" t="s">
        <v>9</v>
      </c>
      <c r="C29" s="3">
        <v>6.9</v>
      </c>
      <c r="D29" s="2" t="s">
        <v>10</v>
      </c>
      <c r="E29" s="3">
        <v>6.95</v>
      </c>
      <c r="F29" s="2" t="s">
        <v>10</v>
      </c>
      <c r="H29" s="2"/>
      <c r="I29" s="3"/>
      <c r="J29" s="2"/>
      <c r="K29" s="2"/>
    </row>
    <row r="30" spans="2:11" x14ac:dyDescent="0.3">
      <c r="B30" s="2"/>
      <c r="C30" s="2"/>
      <c r="D30" s="2"/>
      <c r="E30" s="2"/>
      <c r="F30" s="2"/>
      <c r="H30" s="2" t="s">
        <v>34</v>
      </c>
      <c r="I30" s="3">
        <f>54.7*6.9</f>
        <v>377.43000000000006</v>
      </c>
      <c r="J30" s="2" t="s">
        <v>40</v>
      </c>
      <c r="K30" s="2"/>
    </row>
    <row r="31" spans="2:11" x14ac:dyDescent="0.3">
      <c r="B31" s="2"/>
      <c r="C31" s="2"/>
      <c r="D31" s="4"/>
      <c r="E31" s="2"/>
      <c r="F31" s="4"/>
      <c r="H31" s="2" t="s">
        <v>35</v>
      </c>
      <c r="I31" s="3">
        <v>1727</v>
      </c>
      <c r="J31" s="2" t="s">
        <v>41</v>
      </c>
      <c r="K31" s="2"/>
    </row>
    <row r="32" spans="2:11" x14ac:dyDescent="0.3">
      <c r="B32" s="2" t="s">
        <v>17</v>
      </c>
      <c r="C32" s="3">
        <f>C26*C27</f>
        <v>717003.77100000018</v>
      </c>
      <c r="D32" s="16" t="s">
        <v>20</v>
      </c>
      <c r="E32" s="3">
        <f>E26*E27</f>
        <v>715597.99300000013</v>
      </c>
      <c r="F32" s="16" t="s">
        <v>20</v>
      </c>
      <c r="H32" s="2" t="s">
        <v>36</v>
      </c>
      <c r="I32" s="11">
        <v>0.1</v>
      </c>
      <c r="J32" s="2"/>
      <c r="K32" s="2"/>
    </row>
    <row r="33" spans="2:11" x14ac:dyDescent="0.3">
      <c r="B33" s="2" t="s">
        <v>18</v>
      </c>
      <c r="C33" s="3">
        <f>C32*30</f>
        <v>21510113.130000006</v>
      </c>
      <c r="D33" s="17"/>
      <c r="E33" s="3">
        <f>E32*30</f>
        <v>21467939.790000003</v>
      </c>
      <c r="F33" s="17"/>
      <c r="H33" s="2" t="s">
        <v>37</v>
      </c>
      <c r="I33" s="3">
        <f>I31*(1+I32)</f>
        <v>1899.7</v>
      </c>
      <c r="J33" s="2" t="s">
        <v>41</v>
      </c>
      <c r="K33" s="2"/>
    </row>
    <row r="34" spans="2:11" x14ac:dyDescent="0.3">
      <c r="B34" s="2" t="s">
        <v>19</v>
      </c>
      <c r="C34" s="3">
        <f>C33*12</f>
        <v>258121357.56000006</v>
      </c>
      <c r="D34" s="18"/>
      <c r="E34" s="3">
        <f>E33*12</f>
        <v>257615277.48000002</v>
      </c>
      <c r="F34" s="18"/>
      <c r="H34" s="2" t="s">
        <v>38</v>
      </c>
      <c r="I34" s="3">
        <f>I33*I30</f>
        <v>717003.77100000018</v>
      </c>
      <c r="J34" s="2" t="s">
        <v>33</v>
      </c>
      <c r="K34" s="2"/>
    </row>
    <row r="35" spans="2:11" x14ac:dyDescent="0.3">
      <c r="B35" s="2"/>
      <c r="C35" s="2"/>
      <c r="D35" s="2"/>
      <c r="E35" s="2"/>
      <c r="F35" s="2"/>
      <c r="H35" s="2" t="s">
        <v>39</v>
      </c>
      <c r="I35" s="3">
        <f>I34*90</f>
        <v>64530339.390000015</v>
      </c>
      <c r="J35" s="2" t="s">
        <v>32</v>
      </c>
      <c r="K35" s="10" t="s">
        <v>44</v>
      </c>
    </row>
    <row r="36" spans="2:11" x14ac:dyDescent="0.3">
      <c r="H36" s="2"/>
      <c r="I36" s="3"/>
      <c r="J36" s="2"/>
      <c r="K36" s="2"/>
    </row>
    <row r="37" spans="2:11" x14ac:dyDescent="0.3">
      <c r="H37" s="2" t="s">
        <v>45</v>
      </c>
      <c r="I37" s="12" t="s">
        <v>46</v>
      </c>
      <c r="J37" s="2"/>
      <c r="K37" s="2"/>
    </row>
    <row r="38" spans="2:11" x14ac:dyDescent="0.3">
      <c r="B38" s="13"/>
      <c r="C38" s="20" t="str">
        <f>C3</f>
        <v>HT Diesel</v>
      </c>
      <c r="D38" s="20"/>
      <c r="E38" s="35"/>
      <c r="F38" s="35"/>
      <c r="H38" s="2"/>
      <c r="I38" s="3">
        <f>I28-I23-I35</f>
        <v>69360628.610000014</v>
      </c>
      <c r="J38" s="2" t="s">
        <v>32</v>
      </c>
      <c r="K38" s="2"/>
    </row>
    <row r="39" spans="2:11" x14ac:dyDescent="0.3">
      <c r="B39" s="2" t="s">
        <v>1</v>
      </c>
      <c r="C39" s="3">
        <f>G4</f>
        <v>18.100000000000001</v>
      </c>
      <c r="D39" s="2" t="str">
        <f>H4</f>
        <v>Hr</v>
      </c>
      <c r="E39" s="30"/>
      <c r="F39" s="31"/>
    </row>
    <row r="40" spans="2:11" x14ac:dyDescent="0.3">
      <c r="B40" s="2" t="s">
        <v>2</v>
      </c>
      <c r="C40" s="3">
        <f>G5</f>
        <v>5.8999999999999986</v>
      </c>
      <c r="D40" s="2" t="str">
        <f>H5</f>
        <v>Hr</v>
      </c>
      <c r="E40" s="30"/>
      <c r="F40" s="31"/>
    </row>
    <row r="41" spans="2:11" x14ac:dyDescent="0.3">
      <c r="B41" s="2" t="s">
        <v>4</v>
      </c>
      <c r="C41" s="3">
        <f>C7</f>
        <v>134.416</v>
      </c>
      <c r="D41" s="2" t="str">
        <f>D7</f>
        <v>Liter/Day</v>
      </c>
      <c r="E41" s="30"/>
      <c r="F41" s="31"/>
    </row>
    <row r="42" spans="2:11" x14ac:dyDescent="0.3">
      <c r="B42" s="2" t="s">
        <v>5</v>
      </c>
      <c r="C42" s="3">
        <f>C8</f>
        <v>16700</v>
      </c>
      <c r="D42" s="2" t="str">
        <f>D8</f>
        <v>Rp/Liter</v>
      </c>
      <c r="E42" s="30"/>
      <c r="F42" s="31"/>
    </row>
    <row r="43" spans="2:11" x14ac:dyDescent="0.3">
      <c r="B43" s="2" t="s">
        <v>6</v>
      </c>
      <c r="C43" s="5">
        <f>G9</f>
        <v>54.2</v>
      </c>
      <c r="D43" s="6" t="str">
        <f>H9</f>
        <v>Box</v>
      </c>
      <c r="E43" s="32"/>
      <c r="F43" s="33"/>
    </row>
    <row r="44" spans="2:11" x14ac:dyDescent="0.3">
      <c r="B44" s="2" t="s">
        <v>9</v>
      </c>
      <c r="C44" s="3">
        <v>2.48</v>
      </c>
      <c r="D44" s="2" t="str">
        <f>H10</f>
        <v>KWH/Box</v>
      </c>
      <c r="E44" s="30"/>
      <c r="F44" s="31"/>
    </row>
    <row r="45" spans="2:11" x14ac:dyDescent="0.3">
      <c r="B45" s="2" t="s">
        <v>17</v>
      </c>
      <c r="C45" s="3">
        <f>C11</f>
        <v>2244747.1999999997</v>
      </c>
      <c r="D45" s="36" t="str">
        <f>H11</f>
        <v>Rp.</v>
      </c>
      <c r="E45" s="30"/>
      <c r="F45" s="34"/>
    </row>
    <row r="46" spans="2:11" x14ac:dyDescent="0.3">
      <c r="B46" s="2" t="s">
        <v>18</v>
      </c>
      <c r="C46" s="3">
        <f>C12</f>
        <v>67342415.999999985</v>
      </c>
      <c r="D46" s="36"/>
      <c r="E46" s="30"/>
      <c r="F46" s="34"/>
    </row>
    <row r="47" spans="2:11" x14ac:dyDescent="0.3">
      <c r="B47" s="2" t="s">
        <v>19</v>
      </c>
      <c r="C47" s="3">
        <f>C13</f>
        <v>808108991.99999976</v>
      </c>
      <c r="D47" s="36"/>
      <c r="E47" s="30"/>
      <c r="F47" s="34"/>
    </row>
    <row r="48" spans="2:11" x14ac:dyDescent="0.3">
      <c r="B48" s="2"/>
      <c r="C48" s="2"/>
      <c r="D48" s="2"/>
      <c r="E48" s="31"/>
      <c r="F48" s="31"/>
    </row>
    <row r="51" spans="2:6" x14ac:dyDescent="0.3">
      <c r="B51" s="8"/>
      <c r="C51" s="14" t="s">
        <v>49</v>
      </c>
      <c r="D51" s="15"/>
      <c r="E51" s="14" t="str">
        <f>L3</f>
        <v>Saving Evaluasi 2</v>
      </c>
      <c r="F51" s="15"/>
    </row>
    <row r="52" spans="2:6" x14ac:dyDescent="0.3">
      <c r="B52" s="2" t="s">
        <v>1</v>
      </c>
      <c r="C52" s="3"/>
      <c r="D52" s="2"/>
      <c r="E52" s="3"/>
      <c r="F52" s="2"/>
    </row>
    <row r="53" spans="2:6" x14ac:dyDescent="0.3">
      <c r="B53" s="2" t="s">
        <v>2</v>
      </c>
      <c r="C53" s="3"/>
      <c r="D53" s="2"/>
      <c r="E53" s="3"/>
      <c r="F53" s="2"/>
    </row>
    <row r="54" spans="2:6" x14ac:dyDescent="0.3">
      <c r="B54" s="2" t="s">
        <v>3</v>
      </c>
      <c r="C54" s="3"/>
      <c r="D54" s="2"/>
      <c r="E54" s="3"/>
      <c r="F54" s="2"/>
    </row>
    <row r="55" spans="2:6" x14ac:dyDescent="0.3">
      <c r="B55" s="2" t="s">
        <v>4</v>
      </c>
      <c r="C55" s="3"/>
      <c r="D55" s="2"/>
      <c r="E55" s="3"/>
      <c r="F55" s="2"/>
    </row>
    <row r="56" spans="2:6" x14ac:dyDescent="0.3">
      <c r="B56" s="2" t="s">
        <v>5</v>
      </c>
      <c r="C56" s="3"/>
      <c r="D56" s="2"/>
      <c r="E56" s="3"/>
      <c r="F56" s="2"/>
    </row>
    <row r="57" spans="2:6" x14ac:dyDescent="0.3">
      <c r="B57" s="2" t="s">
        <v>6</v>
      </c>
      <c r="C57" s="5"/>
      <c r="D57" s="6"/>
      <c r="E57" s="5"/>
      <c r="F57" s="6"/>
    </row>
    <row r="58" spans="2:6" x14ac:dyDescent="0.3">
      <c r="B58" s="2" t="s">
        <v>9</v>
      </c>
      <c r="C58" s="3"/>
      <c r="D58" s="2"/>
      <c r="E58" s="3"/>
      <c r="F58" s="2"/>
    </row>
    <row r="59" spans="2:6" x14ac:dyDescent="0.3">
      <c r="B59" s="2"/>
      <c r="C59" s="2"/>
      <c r="D59" s="2"/>
      <c r="E59" s="2"/>
      <c r="F59" s="2"/>
    </row>
    <row r="60" spans="2:6" x14ac:dyDescent="0.3">
      <c r="B60" s="2"/>
      <c r="C60" s="2"/>
      <c r="D60" s="4"/>
      <c r="E60" s="2"/>
      <c r="F60" s="4"/>
    </row>
    <row r="61" spans="2:6" x14ac:dyDescent="0.3">
      <c r="B61" s="2" t="s">
        <v>17</v>
      </c>
      <c r="C61" s="3">
        <f>I11</f>
        <v>1527743.4289999995</v>
      </c>
      <c r="D61" s="37">
        <f>K11</f>
        <v>0.31941403958539305</v>
      </c>
      <c r="E61" s="3">
        <f>L11</f>
        <v>1529149.2069999995</v>
      </c>
      <c r="F61" s="37">
        <f>N11</f>
        <v>0.31878778732856877</v>
      </c>
    </row>
    <row r="62" spans="2:6" x14ac:dyDescent="0.3">
      <c r="B62" s="2" t="s">
        <v>18</v>
      </c>
      <c r="C62" s="3">
        <f t="shared" ref="C62:C63" si="0">I12</f>
        <v>45832302.869999975</v>
      </c>
      <c r="D62" s="17"/>
      <c r="E62" s="3">
        <f>L12</f>
        <v>45874476.209999979</v>
      </c>
      <c r="F62" s="17"/>
    </row>
    <row r="63" spans="2:6" x14ac:dyDescent="0.3">
      <c r="B63" s="2" t="s">
        <v>19</v>
      </c>
      <c r="C63" s="3">
        <f t="shared" si="0"/>
        <v>549987634.4399997</v>
      </c>
      <c r="D63" s="18"/>
      <c r="E63" s="3">
        <f>L13</f>
        <v>550493714.51999974</v>
      </c>
      <c r="F63" s="18"/>
    </row>
    <row r="64" spans="2:6" x14ac:dyDescent="0.3">
      <c r="B64" s="2"/>
      <c r="C64" s="2"/>
      <c r="D64" s="2"/>
      <c r="E64" s="2"/>
      <c r="F64" s="2"/>
    </row>
  </sheetData>
  <mergeCells count="41">
    <mergeCell ref="D61:D63"/>
    <mergeCell ref="C3:D3"/>
    <mergeCell ref="D11:D13"/>
    <mergeCell ref="I3:K3"/>
    <mergeCell ref="J11:J13"/>
    <mergeCell ref="K11:K13"/>
    <mergeCell ref="C23:D23"/>
    <mergeCell ref="D32:D34"/>
    <mergeCell ref="C38:D38"/>
    <mergeCell ref="D45:D47"/>
    <mergeCell ref="C51:D51"/>
    <mergeCell ref="C18:D18"/>
    <mergeCell ref="C19:D19"/>
    <mergeCell ref="C20:D20"/>
    <mergeCell ref="C21:D21"/>
    <mergeCell ref="C22:D22"/>
    <mergeCell ref="E3:F3"/>
    <mergeCell ref="F11:F13"/>
    <mergeCell ref="C15:D15"/>
    <mergeCell ref="C16:D16"/>
    <mergeCell ref="C17:D17"/>
    <mergeCell ref="G3:H3"/>
    <mergeCell ref="L3:N3"/>
    <mergeCell ref="N11:N13"/>
    <mergeCell ref="M11:M13"/>
    <mergeCell ref="H11:H13"/>
    <mergeCell ref="E22:F22"/>
    <mergeCell ref="E23:F23"/>
    <mergeCell ref="E15:F15"/>
    <mergeCell ref="E16:F16"/>
    <mergeCell ref="G15:H15"/>
    <mergeCell ref="G16:H16"/>
    <mergeCell ref="E17:F17"/>
    <mergeCell ref="G17:H17"/>
    <mergeCell ref="E18:F18"/>
    <mergeCell ref="E19:F19"/>
    <mergeCell ref="E20:F20"/>
    <mergeCell ref="E21:F21"/>
    <mergeCell ref="E51:F51"/>
    <mergeCell ref="F61:F63"/>
    <mergeCell ref="F32:F3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Arif Rohman Hakim</dc:creator>
  <cp:lastModifiedBy>Rayhan Fatur Maulana</cp:lastModifiedBy>
  <dcterms:created xsi:type="dcterms:W3CDTF">2025-09-11T06:18:29Z</dcterms:created>
  <dcterms:modified xsi:type="dcterms:W3CDTF">2025-10-21T07:57:14Z</dcterms:modified>
</cp:coreProperties>
</file>