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ugas Akhir\Proposal Karno Malau\semhas\"/>
    </mc:Choice>
  </mc:AlternateContent>
  <bookViews>
    <workbookView xWindow="0" yWindow="0" windowWidth="20490" windowHeight="8340"/>
  </bookViews>
  <sheets>
    <sheet name="Sheet4" sheetId="4" r:id="rId1"/>
  </sheets>
  <calcPr calcId="152511"/>
</workbook>
</file>

<file path=xl/calcChain.xml><?xml version="1.0" encoding="utf-8"?>
<calcChain xmlns="http://schemas.openxmlformats.org/spreadsheetml/2006/main">
  <c r="G60" i="4" l="1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M28" i="4"/>
  <c r="J28" i="4"/>
  <c r="G28" i="4"/>
  <c r="Q28" i="4" s="1"/>
  <c r="Q27" i="4"/>
  <c r="O27" i="4"/>
  <c r="M27" i="4"/>
  <c r="J27" i="4"/>
  <c r="G27" i="4"/>
  <c r="R27" i="4" s="1"/>
  <c r="M26" i="4"/>
  <c r="J26" i="4"/>
  <c r="G26" i="4"/>
  <c r="Q26" i="4" s="1"/>
  <c r="Q25" i="4"/>
  <c r="O25" i="4"/>
  <c r="M25" i="4"/>
  <c r="J25" i="4"/>
  <c r="G25" i="4"/>
  <c r="R25" i="4" s="1"/>
  <c r="M24" i="4"/>
  <c r="J24" i="4"/>
  <c r="G24" i="4"/>
  <c r="Q23" i="4"/>
  <c r="O23" i="4"/>
  <c r="M23" i="4"/>
  <c r="J23" i="4"/>
  <c r="G23" i="4"/>
  <c r="R23" i="4" s="1"/>
  <c r="M22" i="4"/>
  <c r="J22" i="4"/>
  <c r="G22" i="4"/>
  <c r="Q21" i="4"/>
  <c r="O21" i="4"/>
  <c r="M21" i="4"/>
  <c r="J21" i="4"/>
  <c r="G21" i="4"/>
  <c r="R21" i="4" s="1"/>
  <c r="M20" i="4"/>
  <c r="J20" i="4"/>
  <c r="G20" i="4"/>
  <c r="Q19" i="4"/>
  <c r="O19" i="4"/>
  <c r="M19" i="4"/>
  <c r="J19" i="4"/>
  <c r="G19" i="4"/>
  <c r="R19" i="4" s="1"/>
  <c r="M18" i="4"/>
  <c r="J18" i="4"/>
  <c r="G18" i="4"/>
  <c r="Q17" i="4"/>
  <c r="O17" i="4"/>
  <c r="M17" i="4"/>
  <c r="J17" i="4"/>
  <c r="G17" i="4"/>
  <c r="R17" i="4" s="1"/>
  <c r="M16" i="4"/>
  <c r="J16" i="4"/>
  <c r="G16" i="4"/>
  <c r="Q15" i="4"/>
  <c r="O15" i="4"/>
  <c r="M15" i="4"/>
  <c r="J15" i="4"/>
  <c r="G15" i="4"/>
  <c r="R15" i="4" s="1"/>
  <c r="M14" i="4"/>
  <c r="J14" i="4"/>
  <c r="G14" i="4"/>
  <c r="Q13" i="4"/>
  <c r="O13" i="4"/>
  <c r="M13" i="4"/>
  <c r="J13" i="4"/>
  <c r="G13" i="4"/>
  <c r="R13" i="4" s="1"/>
  <c r="M12" i="4"/>
  <c r="J12" i="4"/>
  <c r="G12" i="4"/>
  <c r="Q11" i="4"/>
  <c r="O11" i="4"/>
  <c r="M11" i="4"/>
  <c r="J11" i="4"/>
  <c r="G11" i="4"/>
  <c r="R11" i="4" s="1"/>
  <c r="M10" i="4"/>
  <c r="J10" i="4"/>
  <c r="G10" i="4"/>
  <c r="Q9" i="4"/>
  <c r="O9" i="4"/>
  <c r="M9" i="4"/>
  <c r="J9" i="4"/>
  <c r="G9" i="4"/>
  <c r="R9" i="4" s="1"/>
  <c r="Q8" i="4"/>
  <c r="O8" i="4"/>
  <c r="M8" i="4"/>
  <c r="J8" i="4"/>
  <c r="G8" i="4"/>
  <c r="R8" i="4" s="1"/>
  <c r="Q7" i="4"/>
  <c r="O7" i="4"/>
  <c r="M7" i="4"/>
  <c r="J7" i="4"/>
  <c r="G7" i="4"/>
  <c r="R7" i="4" s="1"/>
  <c r="Q6" i="4"/>
  <c r="O6" i="4"/>
  <c r="M6" i="4"/>
  <c r="J6" i="4"/>
  <c r="G6" i="4"/>
  <c r="R6" i="4" s="1"/>
  <c r="M5" i="4"/>
  <c r="G5" i="4"/>
  <c r="R5" i="4" l="1"/>
  <c r="K5" i="4"/>
  <c r="N5" i="4" s="1"/>
  <c r="P5" i="4" s="1"/>
  <c r="O5" i="4"/>
  <c r="Q10" i="4"/>
  <c r="O10" i="4"/>
  <c r="K10" i="4"/>
  <c r="N10" i="4" s="1"/>
  <c r="P10" i="4" s="1"/>
  <c r="R10" i="4"/>
  <c r="Q12" i="4"/>
  <c r="O12" i="4"/>
  <c r="K12" i="4"/>
  <c r="N12" i="4" s="1"/>
  <c r="P12" i="4" s="1"/>
  <c r="R12" i="4"/>
  <c r="Q14" i="4"/>
  <c r="O14" i="4"/>
  <c r="K14" i="4"/>
  <c r="N14" i="4" s="1"/>
  <c r="P14" i="4" s="1"/>
  <c r="R14" i="4"/>
  <c r="Q16" i="4"/>
  <c r="O16" i="4"/>
  <c r="K16" i="4"/>
  <c r="N16" i="4" s="1"/>
  <c r="P16" i="4" s="1"/>
  <c r="R16" i="4"/>
  <c r="Q18" i="4"/>
  <c r="O18" i="4"/>
  <c r="K18" i="4"/>
  <c r="N18" i="4" s="1"/>
  <c r="P18" i="4" s="1"/>
  <c r="R18" i="4"/>
  <c r="Q20" i="4"/>
  <c r="O20" i="4"/>
  <c r="K20" i="4"/>
  <c r="N20" i="4" s="1"/>
  <c r="P20" i="4" s="1"/>
  <c r="R20" i="4"/>
  <c r="Q22" i="4"/>
  <c r="O22" i="4"/>
  <c r="K22" i="4"/>
  <c r="N22" i="4" s="1"/>
  <c r="P22" i="4" s="1"/>
  <c r="R22" i="4"/>
  <c r="Q24" i="4"/>
  <c r="O24" i="4"/>
  <c r="R24" i="4"/>
  <c r="K24" i="4"/>
  <c r="N24" i="4" s="1"/>
  <c r="P24" i="4" s="1"/>
  <c r="Q5" i="4"/>
  <c r="K26" i="4"/>
  <c r="N26" i="4" s="1"/>
  <c r="P26" i="4" s="1"/>
  <c r="R26" i="4"/>
  <c r="K28" i="4"/>
  <c r="N28" i="4" s="1"/>
  <c r="P28" i="4" s="1"/>
  <c r="R28" i="4"/>
  <c r="K6" i="4"/>
  <c r="N6" i="4" s="1"/>
  <c r="P6" i="4" s="1"/>
  <c r="K7" i="4"/>
  <c r="N7" i="4" s="1"/>
  <c r="P7" i="4" s="1"/>
  <c r="K8" i="4"/>
  <c r="N8" i="4" s="1"/>
  <c r="P8" i="4" s="1"/>
  <c r="K9" i="4"/>
  <c r="N9" i="4" s="1"/>
  <c r="P9" i="4" s="1"/>
  <c r="K11" i="4"/>
  <c r="N11" i="4" s="1"/>
  <c r="P11" i="4" s="1"/>
  <c r="K13" i="4"/>
  <c r="N13" i="4" s="1"/>
  <c r="P13" i="4" s="1"/>
  <c r="K15" i="4"/>
  <c r="N15" i="4" s="1"/>
  <c r="P15" i="4" s="1"/>
  <c r="K17" i="4"/>
  <c r="N17" i="4" s="1"/>
  <c r="P17" i="4" s="1"/>
  <c r="K19" i="4"/>
  <c r="N19" i="4" s="1"/>
  <c r="P19" i="4" s="1"/>
  <c r="K21" i="4"/>
  <c r="N21" i="4" s="1"/>
  <c r="P21" i="4" s="1"/>
  <c r="K23" i="4"/>
  <c r="N23" i="4" s="1"/>
  <c r="P23" i="4" s="1"/>
  <c r="K25" i="4"/>
  <c r="N25" i="4" s="1"/>
  <c r="P25" i="4" s="1"/>
  <c r="O26" i="4"/>
  <c r="K27" i="4"/>
  <c r="N27" i="4" s="1"/>
  <c r="P27" i="4" s="1"/>
  <c r="O28" i="4"/>
</calcChain>
</file>

<file path=xl/sharedStrings.xml><?xml version="1.0" encoding="utf-8"?>
<sst xmlns="http://schemas.openxmlformats.org/spreadsheetml/2006/main" count="151" uniqueCount="24">
  <si>
    <t>Angle Of Attack</t>
  </si>
  <si>
    <t>Inlet Velocity (m/s2)</t>
  </si>
  <si>
    <t>Torque (Nm)</t>
  </si>
  <si>
    <t>Torque from Ansys (Nm)</t>
  </si>
  <si>
    <t>Rotational speed (RPM)</t>
  </si>
  <si>
    <t>Output Power (kW)</t>
  </si>
  <si>
    <t>Area (m2)</t>
  </si>
  <si>
    <t>Water Power (kW)</t>
  </si>
  <si>
    <t>Efisiensi</t>
  </si>
  <si>
    <t>Rotational Speed TSR version (RPM)</t>
  </si>
  <si>
    <r>
      <t>0</t>
    </r>
    <r>
      <rPr>
        <sz val="11"/>
        <color theme="1"/>
        <rFont val="Calibri"/>
        <family val="2"/>
      </rPr>
      <t>°</t>
    </r>
  </si>
  <si>
    <r>
      <t>5</t>
    </r>
    <r>
      <rPr>
        <sz val="11"/>
        <color theme="1"/>
        <rFont val="Calibri"/>
        <family val="2"/>
      </rPr>
      <t>°</t>
    </r>
  </si>
  <si>
    <t>Force Ansys(N)</t>
  </si>
  <si>
    <t>RAD/S</t>
  </si>
  <si>
    <t>CP</t>
  </si>
  <si>
    <t>RAD/S TSR VERSION</t>
  </si>
  <si>
    <t>OUTPUT RAD/S VERSION</t>
  </si>
  <si>
    <t>OUTPUT TSR VERSION (RAD/S)</t>
  </si>
  <si>
    <t>Efisensi (%)</t>
  </si>
  <si>
    <t>2 Blade</t>
  </si>
  <si>
    <t>3 Blade</t>
  </si>
  <si>
    <t>4 Blade</t>
  </si>
  <si>
    <t>Blade Number</t>
  </si>
  <si>
    <r>
      <t>0</t>
    </r>
    <r>
      <rPr>
        <sz val="11"/>
        <color theme="1"/>
        <rFont val="Calibri"/>
        <family val="2"/>
      </rPr>
      <t>° (model Awal)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</si>
</sst>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164" fontId="0" fillId="3" borderId="1" xfId="0" applyNumberFormat="1" applyFont="1" applyFill="1" applyBorder="1"/>
    <xf numFmtId="2" fontId="0" fillId="5" borderId="1" xfId="0" applyNumberFormat="1" applyFont="1" applyFill="1" applyBorder="1"/>
    <xf numFmtId="0" fontId="0" fillId="0" borderId="1" xfId="0" applyFont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2" fontId="0" fillId="5" borderId="1" xfId="0" applyNumberFormat="1" applyFont="1" applyFill="1" applyBorder="1" applyAlignment="1">
      <alignment horizontal="right" vertical="center" wrapText="1"/>
    </xf>
    <xf numFmtId="165" fontId="0" fillId="3" borderId="1" xfId="0" applyNumberFormat="1" applyFont="1" applyFill="1" applyBorder="1"/>
    <xf numFmtId="0" fontId="0" fillId="3" borderId="1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/>
    <xf numFmtId="164" fontId="0" fillId="6" borderId="1" xfId="0" applyNumberFormat="1" applyFont="1" applyFill="1" applyBorder="1"/>
    <xf numFmtId="164" fontId="2" fillId="5" borderId="1" xfId="0" applyNumberFormat="1" applyFont="1" applyFill="1" applyBorder="1" applyAlignment="1">
      <alignment horizontal="center" vertical="center" wrapText="1"/>
    </xf>
    <xf numFmtId="164" fontId="0" fillId="5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17267550239661"/>
          <c:y val="5.3143376826210023E-2"/>
          <c:w val="0.72941212138035139"/>
          <c:h val="0.78029581317219121"/>
        </c:manualLayout>
      </c:layout>
      <c:lineChart>
        <c:grouping val="standard"/>
        <c:varyColors val="0"/>
        <c:ser>
          <c:idx val="0"/>
          <c:order val="0"/>
          <c:tx>
            <c:v>2 Blade (0°)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Lit>
              <c:formatCode>General</c:formatCode>
              <c:ptCount val="4"/>
              <c:pt idx="0">
                <c:v>1.5</c:v>
              </c:pt>
              <c:pt idx="1">
                <c:v>2.5</c:v>
              </c:pt>
              <c:pt idx="2">
                <c:v>2.75</c:v>
              </c:pt>
              <c:pt idx="3">
                <c:v>3.1</c:v>
              </c:pt>
            </c:numLit>
          </c:cat>
          <c:val>
            <c:numRef>
              <c:f>Sheet4!$F$37:$F$40</c:f>
              <c:numCache>
                <c:formatCode>General</c:formatCode>
                <c:ptCount val="4"/>
                <c:pt idx="0">
                  <c:v>340.56</c:v>
                </c:pt>
                <c:pt idx="1">
                  <c:v>878.24</c:v>
                </c:pt>
                <c:pt idx="2">
                  <c:v>1048.68</c:v>
                </c:pt>
                <c:pt idx="3">
                  <c:v>1311.14</c:v>
                </c:pt>
              </c:numCache>
            </c:numRef>
          </c:val>
          <c:smooth val="0"/>
        </c:ser>
        <c:ser>
          <c:idx val="1"/>
          <c:order val="1"/>
          <c:tx>
            <c:v>2 Blade (5°)</c:v>
          </c:tx>
          <c:spPr>
            <a:ln>
              <a:solidFill>
                <a:srgbClr val="FF0000"/>
              </a:solidFill>
              <a:prstDash val="sysDash"/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Lit>
              <c:formatCode>General</c:formatCode>
              <c:ptCount val="4"/>
              <c:pt idx="0">
                <c:v>1.5</c:v>
              </c:pt>
              <c:pt idx="1">
                <c:v>2.5</c:v>
              </c:pt>
              <c:pt idx="2">
                <c:v>2.75</c:v>
              </c:pt>
              <c:pt idx="3">
                <c:v>3.1</c:v>
              </c:pt>
            </c:numLit>
          </c:cat>
          <c:val>
            <c:numRef>
              <c:f>Sheet4!$F$41:$F$44</c:f>
              <c:numCache>
                <c:formatCode>General</c:formatCode>
                <c:ptCount val="4"/>
                <c:pt idx="0">
                  <c:v>356.65</c:v>
                </c:pt>
                <c:pt idx="1">
                  <c:v>923.42</c:v>
                </c:pt>
                <c:pt idx="2">
                  <c:v>1103.49</c:v>
                </c:pt>
                <c:pt idx="3">
                  <c:v>1380.78</c:v>
                </c:pt>
              </c:numCache>
            </c:numRef>
          </c:val>
          <c:smooth val="0"/>
        </c:ser>
        <c:ser>
          <c:idx val="2"/>
          <c:order val="2"/>
          <c:tx>
            <c:v>Model Awal</c:v>
          </c:tx>
          <c:spPr>
            <a:ln>
              <a:solidFill>
                <a:schemeClr val="tx2"/>
              </a:solidFill>
              <a:prstDash val="solid"/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numLit>
              <c:formatCode>General</c:formatCode>
              <c:ptCount val="4"/>
              <c:pt idx="0">
                <c:v>1.5</c:v>
              </c:pt>
              <c:pt idx="1">
                <c:v>2.5</c:v>
              </c:pt>
              <c:pt idx="2">
                <c:v>2.75</c:v>
              </c:pt>
              <c:pt idx="3">
                <c:v>3.1</c:v>
              </c:pt>
            </c:numLit>
          </c:cat>
          <c:val>
            <c:numRef>
              <c:f>Sheet4!$F$45:$F$48</c:f>
              <c:numCache>
                <c:formatCode>General</c:formatCode>
                <c:ptCount val="4"/>
                <c:pt idx="0">
                  <c:v>1046.7</c:v>
                </c:pt>
                <c:pt idx="1">
                  <c:v>2829.22</c:v>
                </c:pt>
                <c:pt idx="2">
                  <c:v>3407.18</c:v>
                </c:pt>
                <c:pt idx="3">
                  <c:v>4306.38</c:v>
                </c:pt>
              </c:numCache>
            </c:numRef>
          </c:val>
          <c:smooth val="0"/>
        </c:ser>
        <c:ser>
          <c:idx val="3"/>
          <c:order val="3"/>
          <c:tx>
            <c:v>3 Blade (5°)</c:v>
          </c:tx>
          <c:spPr>
            <a:ln>
              <a:solidFill>
                <a:schemeClr val="tx2"/>
              </a:solidFill>
              <a:prstDash val="sysDash"/>
            </a:ln>
          </c:spPr>
          <c:marker>
            <c:spPr>
              <a:ln>
                <a:solidFill>
                  <a:srgbClr val="1F497D"/>
                </a:solidFill>
              </a:ln>
            </c:spPr>
          </c:marker>
          <c:cat>
            <c:numLit>
              <c:formatCode>General</c:formatCode>
              <c:ptCount val="4"/>
              <c:pt idx="0">
                <c:v>1.5</c:v>
              </c:pt>
              <c:pt idx="1">
                <c:v>2.5</c:v>
              </c:pt>
              <c:pt idx="2">
                <c:v>2.75</c:v>
              </c:pt>
              <c:pt idx="3">
                <c:v>3.1</c:v>
              </c:pt>
            </c:numLit>
          </c:cat>
          <c:val>
            <c:numRef>
              <c:f>Sheet4!$F$49:$F$52</c:f>
              <c:numCache>
                <c:formatCode>General</c:formatCode>
                <c:ptCount val="4"/>
                <c:pt idx="0">
                  <c:v>1053.9000000000001</c:v>
                </c:pt>
                <c:pt idx="1">
                  <c:v>2850.35</c:v>
                </c:pt>
                <c:pt idx="2">
                  <c:v>3422.22</c:v>
                </c:pt>
                <c:pt idx="3">
                  <c:v>4335.54</c:v>
                </c:pt>
              </c:numCache>
            </c:numRef>
          </c:val>
          <c:smooth val="0"/>
        </c:ser>
        <c:ser>
          <c:idx val="4"/>
          <c:order val="4"/>
          <c:tx>
            <c:v>4 Blade (0°)</c:v>
          </c:tx>
          <c:spPr>
            <a:ln>
              <a:solidFill>
                <a:srgbClr val="00B050"/>
              </a:solidFill>
              <a:prstDash val="solid"/>
            </a:ln>
          </c:spPr>
          <c:marker>
            <c:spPr>
              <a:ln>
                <a:solidFill>
                  <a:srgbClr val="00B050"/>
                </a:solidFill>
              </a:ln>
            </c:spPr>
          </c:marker>
          <c:cat>
            <c:numLit>
              <c:formatCode>General</c:formatCode>
              <c:ptCount val="4"/>
              <c:pt idx="0">
                <c:v>1.5</c:v>
              </c:pt>
              <c:pt idx="1">
                <c:v>2.5</c:v>
              </c:pt>
              <c:pt idx="2">
                <c:v>2.75</c:v>
              </c:pt>
              <c:pt idx="3">
                <c:v>3.1</c:v>
              </c:pt>
            </c:numLit>
          </c:cat>
          <c:val>
            <c:numRef>
              <c:f>Sheet4!$F$53:$F$56</c:f>
              <c:numCache>
                <c:formatCode>General</c:formatCode>
                <c:ptCount val="4"/>
                <c:pt idx="0">
                  <c:v>1170.26</c:v>
                </c:pt>
                <c:pt idx="1">
                  <c:v>3177.03</c:v>
                </c:pt>
                <c:pt idx="2">
                  <c:v>3826.05</c:v>
                </c:pt>
                <c:pt idx="3">
                  <c:v>4833.58</c:v>
                </c:pt>
              </c:numCache>
            </c:numRef>
          </c:val>
          <c:smooth val="0"/>
        </c:ser>
        <c:ser>
          <c:idx val="5"/>
          <c:order val="5"/>
          <c:tx>
            <c:v>4 Blade (5°)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Lit>
              <c:formatCode>General</c:formatCode>
              <c:ptCount val="4"/>
              <c:pt idx="0">
                <c:v>1.5</c:v>
              </c:pt>
              <c:pt idx="1">
                <c:v>2.5</c:v>
              </c:pt>
              <c:pt idx="2">
                <c:v>2.75</c:v>
              </c:pt>
              <c:pt idx="3">
                <c:v>3.1</c:v>
              </c:pt>
            </c:numLit>
          </c:cat>
          <c:val>
            <c:numRef>
              <c:f>Sheet4!$F$57:$F$60</c:f>
              <c:numCache>
                <c:formatCode>General</c:formatCode>
                <c:ptCount val="4"/>
                <c:pt idx="0">
                  <c:v>1181.0999999999999</c:v>
                </c:pt>
                <c:pt idx="1">
                  <c:v>3211.22</c:v>
                </c:pt>
                <c:pt idx="2">
                  <c:v>3867.97</c:v>
                </c:pt>
                <c:pt idx="3">
                  <c:v>4887.04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17424"/>
        <c:axId val="149717816"/>
      </c:lineChart>
      <c:catAx>
        <c:axId val="149717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kecepatan inlet (m/s)</a:t>
                </a:r>
              </a:p>
            </c:rich>
          </c:tx>
          <c:layout>
            <c:manualLayout>
              <c:xMode val="edge"/>
              <c:yMode val="edge"/>
              <c:x val="0.41442447880182826"/>
              <c:y val="0.872048307969772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9717816"/>
        <c:crosses val="autoZero"/>
        <c:auto val="1"/>
        <c:lblAlgn val="ctr"/>
        <c:lblOffset val="100"/>
        <c:noMultiLvlLbl val="0"/>
      </c:catAx>
      <c:valAx>
        <c:axId val="149717816"/>
        <c:scaling>
          <c:orientation val="minMax"/>
          <c:max val="5000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gaya (N)</a:t>
                </a:r>
              </a:p>
            </c:rich>
          </c:tx>
          <c:layout>
            <c:manualLayout>
              <c:xMode val="edge"/>
              <c:yMode val="edge"/>
              <c:x val="1.4018431402145017E-2"/>
              <c:y val="0.382761158649882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9717424"/>
        <c:crosses val="autoZero"/>
        <c:crossBetween val="between"/>
        <c:majorUnit val="500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050"/>
      </a:pPr>
      <a:endParaRPr lang="id-ID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54628921252977"/>
          <c:y val="5.4100414089986684E-2"/>
          <c:w val="0.74239232577718628"/>
          <c:h val="0.76525718764890815"/>
        </c:manualLayout>
      </c:layout>
      <c:lineChart>
        <c:grouping val="standard"/>
        <c:varyColors val="0"/>
        <c:ser>
          <c:idx val="0"/>
          <c:order val="0"/>
          <c:tx>
            <c:v>2 Blade (0°)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Lit>
              <c:formatCode>General</c:formatCode>
              <c:ptCount val="4"/>
              <c:pt idx="0">
                <c:v>1.5</c:v>
              </c:pt>
              <c:pt idx="1">
                <c:v>2.5</c:v>
              </c:pt>
              <c:pt idx="2">
                <c:v>2.75</c:v>
              </c:pt>
              <c:pt idx="3">
                <c:v>3.1</c:v>
              </c:pt>
            </c:numLit>
          </c:cat>
          <c:val>
            <c:numRef>
              <c:f>Sheet4!$G$37:$G$40</c:f>
              <c:numCache>
                <c:formatCode>General</c:formatCode>
                <c:ptCount val="4"/>
                <c:pt idx="0">
                  <c:v>272.44800000000004</c:v>
                </c:pt>
                <c:pt idx="1">
                  <c:v>702.5920000000001</c:v>
                </c:pt>
                <c:pt idx="2">
                  <c:v>838.94400000000007</c:v>
                </c:pt>
                <c:pt idx="3">
                  <c:v>1048.912</c:v>
                </c:pt>
              </c:numCache>
            </c:numRef>
          </c:val>
          <c:smooth val="0"/>
        </c:ser>
        <c:ser>
          <c:idx val="1"/>
          <c:order val="1"/>
          <c:tx>
            <c:v>2 Blade (5°)</c:v>
          </c:tx>
          <c:spPr>
            <a:ln>
              <a:solidFill>
                <a:srgbClr val="FF0000"/>
              </a:solidFill>
              <a:prstDash val="sysDash"/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Lit>
              <c:formatCode>General</c:formatCode>
              <c:ptCount val="4"/>
              <c:pt idx="0">
                <c:v>1.5</c:v>
              </c:pt>
              <c:pt idx="1">
                <c:v>2.5</c:v>
              </c:pt>
              <c:pt idx="2">
                <c:v>2.75</c:v>
              </c:pt>
              <c:pt idx="3">
                <c:v>3.1</c:v>
              </c:pt>
            </c:numLit>
          </c:cat>
          <c:val>
            <c:numRef>
              <c:f>Sheet4!$G$41:$G$44</c:f>
              <c:numCache>
                <c:formatCode>General</c:formatCode>
                <c:ptCount val="4"/>
                <c:pt idx="0">
                  <c:v>285.32</c:v>
                </c:pt>
                <c:pt idx="1">
                  <c:v>738.73599999999999</c:v>
                </c:pt>
                <c:pt idx="2">
                  <c:v>882.79200000000003</c:v>
                </c:pt>
                <c:pt idx="3">
                  <c:v>1104.624</c:v>
                </c:pt>
              </c:numCache>
            </c:numRef>
          </c:val>
          <c:smooth val="0"/>
        </c:ser>
        <c:ser>
          <c:idx val="2"/>
          <c:order val="2"/>
          <c:tx>
            <c:v>Model Awal</c:v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numLit>
              <c:formatCode>General</c:formatCode>
              <c:ptCount val="4"/>
              <c:pt idx="0">
                <c:v>1.5</c:v>
              </c:pt>
              <c:pt idx="1">
                <c:v>2.5</c:v>
              </c:pt>
              <c:pt idx="2">
                <c:v>2.75</c:v>
              </c:pt>
              <c:pt idx="3">
                <c:v>3.1</c:v>
              </c:pt>
            </c:numLit>
          </c:cat>
          <c:val>
            <c:numRef>
              <c:f>Sheet4!$G$45:$G$48</c:f>
              <c:numCache>
                <c:formatCode>General</c:formatCode>
                <c:ptCount val="4"/>
                <c:pt idx="0">
                  <c:v>837.36000000000013</c:v>
                </c:pt>
                <c:pt idx="1">
                  <c:v>2263.3759999999997</c:v>
                </c:pt>
                <c:pt idx="2">
                  <c:v>2725.7440000000001</c:v>
                </c:pt>
                <c:pt idx="3">
                  <c:v>3445.1040000000003</c:v>
                </c:pt>
              </c:numCache>
            </c:numRef>
          </c:val>
          <c:smooth val="0"/>
        </c:ser>
        <c:ser>
          <c:idx val="3"/>
          <c:order val="3"/>
          <c:tx>
            <c:v>3 Blade (5°)</c:v>
          </c:tx>
          <c:spPr>
            <a:ln>
              <a:solidFill>
                <a:schemeClr val="tx2"/>
              </a:solidFill>
              <a:prstDash val="sysDash"/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Lit>
              <c:formatCode>General</c:formatCode>
              <c:ptCount val="4"/>
              <c:pt idx="0">
                <c:v>1.5</c:v>
              </c:pt>
              <c:pt idx="1">
                <c:v>2.5</c:v>
              </c:pt>
              <c:pt idx="2">
                <c:v>2.75</c:v>
              </c:pt>
              <c:pt idx="3">
                <c:v>3.1</c:v>
              </c:pt>
            </c:numLit>
          </c:cat>
          <c:val>
            <c:numRef>
              <c:f>Sheet4!$G$49:$G$52</c:f>
              <c:numCache>
                <c:formatCode>General</c:formatCode>
                <c:ptCount val="4"/>
                <c:pt idx="0">
                  <c:v>843.12000000000012</c:v>
                </c:pt>
                <c:pt idx="1">
                  <c:v>2280.2800000000002</c:v>
                </c:pt>
                <c:pt idx="2">
                  <c:v>2737.7759999999998</c:v>
                </c:pt>
                <c:pt idx="3">
                  <c:v>3468.4320000000002</c:v>
                </c:pt>
              </c:numCache>
            </c:numRef>
          </c:val>
          <c:smooth val="0"/>
        </c:ser>
        <c:ser>
          <c:idx val="4"/>
          <c:order val="4"/>
          <c:tx>
            <c:v>4 Blade (0°)</c:v>
          </c:tx>
          <c:spPr>
            <a:ln>
              <a:solidFill>
                <a:srgbClr val="00B050"/>
              </a:solidFill>
            </a:ln>
          </c:spPr>
          <c:marker>
            <c:spPr>
              <a:ln>
                <a:solidFill>
                  <a:srgbClr val="00B050"/>
                </a:solidFill>
              </a:ln>
            </c:spPr>
          </c:marker>
          <c:cat>
            <c:numLit>
              <c:formatCode>General</c:formatCode>
              <c:ptCount val="4"/>
              <c:pt idx="0">
                <c:v>1.5</c:v>
              </c:pt>
              <c:pt idx="1">
                <c:v>2.5</c:v>
              </c:pt>
              <c:pt idx="2">
                <c:v>2.75</c:v>
              </c:pt>
              <c:pt idx="3">
                <c:v>3.1</c:v>
              </c:pt>
            </c:numLit>
          </c:cat>
          <c:val>
            <c:numRef>
              <c:f>Sheet4!$G$53:$G$56</c:f>
              <c:numCache>
                <c:formatCode>General</c:formatCode>
                <c:ptCount val="4"/>
                <c:pt idx="0">
                  <c:v>936.20800000000008</c:v>
                </c:pt>
                <c:pt idx="1">
                  <c:v>2541.6240000000003</c:v>
                </c:pt>
                <c:pt idx="2">
                  <c:v>3060.84</c:v>
                </c:pt>
                <c:pt idx="3">
                  <c:v>3866.864</c:v>
                </c:pt>
              </c:numCache>
            </c:numRef>
          </c:val>
          <c:smooth val="0"/>
        </c:ser>
        <c:ser>
          <c:idx val="5"/>
          <c:order val="5"/>
          <c:tx>
            <c:v>4 Blade (5°)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Lit>
              <c:formatCode>General</c:formatCode>
              <c:ptCount val="4"/>
              <c:pt idx="0">
                <c:v>1.5</c:v>
              </c:pt>
              <c:pt idx="1">
                <c:v>2.5</c:v>
              </c:pt>
              <c:pt idx="2">
                <c:v>2.75</c:v>
              </c:pt>
              <c:pt idx="3">
                <c:v>3.1</c:v>
              </c:pt>
            </c:numLit>
          </c:cat>
          <c:val>
            <c:numRef>
              <c:f>Sheet4!$G$57:$G$60</c:f>
              <c:numCache>
                <c:formatCode>General</c:formatCode>
                <c:ptCount val="4"/>
                <c:pt idx="0">
                  <c:v>944.88</c:v>
                </c:pt>
                <c:pt idx="1">
                  <c:v>2568.9760000000001</c:v>
                </c:pt>
                <c:pt idx="2">
                  <c:v>3094.3760000000002</c:v>
                </c:pt>
                <c:pt idx="3">
                  <c:v>3909.6320000000001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18600"/>
        <c:axId val="149718992"/>
      </c:lineChart>
      <c:catAx>
        <c:axId val="149718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Kecepatan Inlet (m/s)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9718992"/>
        <c:crosses val="autoZero"/>
        <c:auto val="1"/>
        <c:lblAlgn val="ctr"/>
        <c:lblOffset val="100"/>
        <c:noMultiLvlLbl val="0"/>
      </c:catAx>
      <c:valAx>
        <c:axId val="149718992"/>
        <c:scaling>
          <c:orientation val="minMax"/>
          <c:max val="4000"/>
          <c:min val="1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Torque (Nm)</a:t>
                </a:r>
              </a:p>
            </c:rich>
          </c:tx>
          <c:layout>
            <c:manualLayout>
              <c:xMode val="edge"/>
              <c:yMode val="edge"/>
              <c:x val="4.4971901414352505E-2"/>
              <c:y val="0.3800955379568364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9718600"/>
        <c:crosses val="autoZero"/>
        <c:crossBetween val="between"/>
        <c:majorUnit val="500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000"/>
      </a:pPr>
      <a:endParaRPr lang="id-ID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78473594951398"/>
          <c:y val="4.0988238040367588E-2"/>
          <c:w val="0.74221611755447114"/>
          <c:h val="0.74263431107946554"/>
        </c:manualLayout>
      </c:layout>
      <c:lineChart>
        <c:grouping val="standard"/>
        <c:varyColors val="0"/>
        <c:ser>
          <c:idx val="0"/>
          <c:order val="0"/>
          <c:tx>
            <c:v>2 Blade (0°)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Lit>
              <c:formatCode>General</c:formatCode>
              <c:ptCount val="4"/>
              <c:pt idx="0">
                <c:v>1.5</c:v>
              </c:pt>
              <c:pt idx="1">
                <c:v>2.5</c:v>
              </c:pt>
              <c:pt idx="2">
                <c:v>2.75</c:v>
              </c:pt>
              <c:pt idx="3">
                <c:v>3.1</c:v>
              </c:pt>
            </c:numLit>
          </c:cat>
          <c:val>
            <c:numRef>
              <c:f>Sheet4!$N$37:$N$40</c:f>
              <c:numCache>
                <c:formatCode>0.000</c:formatCode>
                <c:ptCount val="4"/>
                <c:pt idx="0">
                  <c:v>0.51055447449600011</c:v>
                </c:pt>
                <c:pt idx="1">
                  <c:v>2.1944877090400006</c:v>
                </c:pt>
                <c:pt idx="2">
                  <c:v>2.8824090314580002</c:v>
                </c:pt>
                <c:pt idx="3">
                  <c:v>4.0624749070756003</c:v>
                </c:pt>
              </c:numCache>
            </c:numRef>
          </c:val>
          <c:smooth val="0"/>
        </c:ser>
        <c:ser>
          <c:idx val="1"/>
          <c:order val="1"/>
          <c:tx>
            <c:v>2 Blade (5°)</c:v>
          </c:tx>
          <c:spPr>
            <a:ln>
              <a:solidFill>
                <a:srgbClr val="FF0000"/>
              </a:solidFill>
              <a:prstDash val="sysDash"/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Lit>
              <c:formatCode>General</c:formatCode>
              <c:ptCount val="4"/>
              <c:pt idx="0">
                <c:v>1.5</c:v>
              </c:pt>
              <c:pt idx="1">
                <c:v>2.5</c:v>
              </c:pt>
              <c:pt idx="2">
                <c:v>2.75</c:v>
              </c:pt>
              <c:pt idx="3">
                <c:v>3.1</c:v>
              </c:pt>
            </c:numLit>
          </c:cat>
          <c:val>
            <c:numRef>
              <c:f>Sheet4!$N$41:$N$44</c:f>
              <c:numCache>
                <c:formatCode>0.000</c:formatCode>
                <c:ptCount val="4"/>
                <c:pt idx="0">
                  <c:v>0.53470398166500011</c:v>
                </c:pt>
                <c:pt idx="1">
                  <c:v>2.3073804885700007</c:v>
                </c:pt>
                <c:pt idx="2">
                  <c:v>3.0330601729065005</c:v>
                </c:pt>
                <c:pt idx="3">
                  <c:v>4.2782495402412</c:v>
                </c:pt>
              </c:numCache>
            </c:numRef>
          </c:val>
          <c:smooth val="0"/>
        </c:ser>
        <c:ser>
          <c:idx val="2"/>
          <c:order val="2"/>
          <c:tx>
            <c:v>Model Awal</c:v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/>
                </a:solidFill>
              </a:ln>
            </c:spPr>
          </c:marker>
          <c:cat>
            <c:numLit>
              <c:formatCode>General</c:formatCode>
              <c:ptCount val="4"/>
              <c:pt idx="0">
                <c:v>1.5</c:v>
              </c:pt>
              <c:pt idx="1">
                <c:v>2.5</c:v>
              </c:pt>
              <c:pt idx="2">
                <c:v>2.75</c:v>
              </c:pt>
              <c:pt idx="3">
                <c:v>3.1</c:v>
              </c:pt>
            </c:numLit>
          </c:cat>
          <c:val>
            <c:numRef>
              <c:f>Sheet4!$AA$45:$AA$48</c:f>
              <c:numCache>
                <c:formatCode>General</c:formatCode>
                <c:ptCount val="4"/>
                <c:pt idx="0">
                  <c:v>1.5692546126700004</c:v>
                </c:pt>
                <c:pt idx="1">
                  <c:v>7.0694667928699992</c:v>
                </c:pt>
                <c:pt idx="2">
                  <c:v>9.3649982871830009</c:v>
                </c:pt>
                <c:pt idx="3">
                  <c:v>13.343015002465201</c:v>
                </c:pt>
              </c:numCache>
            </c:numRef>
          </c:val>
          <c:smooth val="0"/>
        </c:ser>
        <c:ser>
          <c:idx val="3"/>
          <c:order val="3"/>
          <c:tx>
            <c:v>3 Blade (5°)</c:v>
          </c:tx>
          <c:spPr>
            <a:ln>
              <a:solidFill>
                <a:schemeClr val="tx2"/>
              </a:solidFill>
              <a:prstDash val="sysDash"/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Lit>
              <c:formatCode>General</c:formatCode>
              <c:ptCount val="4"/>
              <c:pt idx="0">
                <c:v>1.5</c:v>
              </c:pt>
              <c:pt idx="1">
                <c:v>2.5</c:v>
              </c:pt>
              <c:pt idx="2">
                <c:v>2.75</c:v>
              </c:pt>
              <c:pt idx="3">
                <c:v>3.1</c:v>
              </c:pt>
            </c:numLit>
          </c:cat>
          <c:val>
            <c:numRef>
              <c:f>Sheet4!$N$49:$N$52</c:f>
              <c:numCache>
                <c:formatCode>0.000</c:formatCode>
                <c:ptCount val="4"/>
                <c:pt idx="0">
                  <c:v>1.5800491413900006</c:v>
                </c:pt>
                <c:pt idx="1">
                  <c:v>7.1222650317250018</c:v>
                </c:pt>
                <c:pt idx="2">
                  <c:v>9.4063373342070005</c:v>
                </c:pt>
                <c:pt idx="3">
                  <c:v>13.433365207851601</c:v>
                </c:pt>
              </c:numCache>
            </c:numRef>
          </c:val>
          <c:smooth val="0"/>
        </c:ser>
        <c:ser>
          <c:idx val="4"/>
          <c:order val="4"/>
          <c:tx>
            <c:v>4 Blade (0°)</c:v>
          </c:tx>
          <c:spPr>
            <a:ln>
              <a:solidFill>
                <a:srgbClr val="00B050"/>
              </a:solidFill>
            </a:ln>
          </c:spPr>
          <c:marker>
            <c:spPr>
              <a:ln>
                <a:solidFill>
                  <a:srgbClr val="00B050"/>
                </a:solidFill>
              </a:ln>
            </c:spPr>
          </c:marker>
          <c:cat>
            <c:numLit>
              <c:formatCode>General</c:formatCode>
              <c:ptCount val="4"/>
              <c:pt idx="0">
                <c:v>1.5</c:v>
              </c:pt>
              <c:pt idx="1">
                <c:v>2.5</c:v>
              </c:pt>
              <c:pt idx="2">
                <c:v>2.75</c:v>
              </c:pt>
              <c:pt idx="3">
                <c:v>3.1</c:v>
              </c:pt>
            </c:numLit>
          </c:cat>
          <c:val>
            <c:numRef>
              <c:f>Sheet4!$N$53:$N$56</c:f>
              <c:numCache>
                <c:formatCode>0.000</c:formatCode>
                <c:ptCount val="4"/>
                <c:pt idx="0">
                  <c:v>1.7545007194260005</c:v>
                </c:pt>
                <c:pt idx="1">
                  <c:v>7.9385512915050018</c:v>
                </c:pt>
                <c:pt idx="2">
                  <c:v>10.516307238442501</c:v>
                </c:pt>
                <c:pt idx="3">
                  <c:v>14.976507055953201</c:v>
                </c:pt>
              </c:numCache>
            </c:numRef>
          </c:val>
          <c:smooth val="0"/>
        </c:ser>
        <c:ser>
          <c:idx val="5"/>
          <c:order val="5"/>
          <c:tx>
            <c:v>4 Blade (5°)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Lit>
              <c:formatCode>General</c:formatCode>
              <c:ptCount val="4"/>
              <c:pt idx="0">
                <c:v>1.5</c:v>
              </c:pt>
              <c:pt idx="1">
                <c:v>2.5</c:v>
              </c:pt>
              <c:pt idx="2">
                <c:v>2.75</c:v>
              </c:pt>
              <c:pt idx="3">
                <c:v>3.1</c:v>
              </c:pt>
            </c:numLit>
          </c:cat>
          <c:val>
            <c:numRef>
              <c:f>Sheet4!$N$57:$N$60</c:f>
              <c:numCache>
                <c:formatCode>0.000</c:formatCode>
                <c:ptCount val="4"/>
                <c:pt idx="0">
                  <c:v>1.7707524821100005</c:v>
                </c:pt>
                <c:pt idx="1">
                  <c:v>8.0239829898700012</c:v>
                </c:pt>
                <c:pt idx="2">
                  <c:v>10.6315288375945</c:v>
                </c:pt>
                <c:pt idx="3">
                  <c:v>15.142149099161601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19776"/>
        <c:axId val="149720168"/>
      </c:lineChart>
      <c:catAx>
        <c:axId val="149719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Kecepatan Inlet (m/s)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9720168"/>
        <c:crosses val="autoZero"/>
        <c:auto val="1"/>
        <c:lblAlgn val="ctr"/>
        <c:lblOffset val="100"/>
        <c:noMultiLvlLbl val="0"/>
      </c:catAx>
      <c:valAx>
        <c:axId val="149720168"/>
        <c:scaling>
          <c:orientation val="minMax"/>
          <c:max val="16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Output Power (kW)</a:t>
                </a:r>
              </a:p>
            </c:rich>
          </c:tx>
          <c:layout>
            <c:manualLayout>
              <c:xMode val="edge"/>
              <c:yMode val="edge"/>
              <c:x val="5.0636898549771193E-2"/>
              <c:y val="0.29370021706817234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crossAx val="149719776"/>
        <c:crosses val="autoZero"/>
        <c:crossBetween val="between"/>
        <c:majorUnit val="2.5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050"/>
      </a:pPr>
      <a:endParaRPr lang="id-ID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7148233166504"/>
          <c:y val="4.0688909385833784E-2"/>
          <c:w val="0.7116834243940876"/>
          <c:h val="0.74314293892869654"/>
        </c:manualLayout>
      </c:layout>
      <c:lineChart>
        <c:grouping val="standard"/>
        <c:varyColors val="0"/>
        <c:ser>
          <c:idx val="0"/>
          <c:order val="0"/>
          <c:tx>
            <c:v>2 Blade (0°)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Lit>
              <c:formatCode>General</c:formatCode>
              <c:ptCount val="4"/>
              <c:pt idx="0">
                <c:v>1.5</c:v>
              </c:pt>
              <c:pt idx="1">
                <c:v>2.5</c:v>
              </c:pt>
              <c:pt idx="2">
                <c:v>2.75</c:v>
              </c:pt>
              <c:pt idx="3">
                <c:v>3.1</c:v>
              </c:pt>
            </c:numLit>
          </c:cat>
          <c:val>
            <c:numRef>
              <c:f>Sheet4!$AD$37:$AD$40</c:f>
              <c:numCache>
                <c:formatCode>0.000</c:formatCode>
                <c:ptCount val="4"/>
                <c:pt idx="0">
                  <c:v>13.356177009219</c:v>
                </c:pt>
                <c:pt idx="1">
                  <c:v>12.40015127500806</c:v>
                </c:pt>
                <c:pt idx="2">
                  <c:v>12.23689926723794</c:v>
                </c:pt>
                <c:pt idx="3">
                  <c:v>12.039805374864155</c:v>
                </c:pt>
              </c:numCache>
            </c:numRef>
          </c:val>
          <c:smooth val="0"/>
        </c:ser>
        <c:ser>
          <c:idx val="1"/>
          <c:order val="1"/>
          <c:tx>
            <c:v>2 Blade (5°)</c:v>
          </c:tx>
          <c:spPr>
            <a:ln>
              <a:solidFill>
                <a:srgbClr val="FF0000"/>
              </a:solidFill>
              <a:prstDash val="sysDash"/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Lit>
              <c:formatCode>General</c:formatCode>
              <c:ptCount val="4"/>
              <c:pt idx="0">
                <c:v>1.5</c:v>
              </c:pt>
              <c:pt idx="1">
                <c:v>2.5</c:v>
              </c:pt>
              <c:pt idx="2">
                <c:v>2.75</c:v>
              </c:pt>
              <c:pt idx="3">
                <c:v>3.1</c:v>
              </c:pt>
            </c:numLit>
          </c:cat>
          <c:val>
            <c:numRef>
              <c:f>Sheet4!$AD$41:$AD$44</c:f>
              <c:numCache>
                <c:formatCode>0.000</c:formatCode>
                <c:ptCount val="4"/>
                <c:pt idx="0">
                  <c:v>13.987931520337469</c:v>
                </c:pt>
                <c:pt idx="1">
                  <c:v>13.03806213605386</c:v>
                </c:pt>
                <c:pt idx="2">
                  <c:v>12.876469440062168</c:v>
                </c:pt>
                <c:pt idx="3">
                  <c:v>12.679288608009006</c:v>
                </c:pt>
              </c:numCache>
            </c:numRef>
          </c:val>
          <c:smooth val="0"/>
        </c:ser>
        <c:ser>
          <c:idx val="2"/>
          <c:order val="2"/>
          <c:tx>
            <c:v>Model Awal</c:v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numLit>
              <c:formatCode>General</c:formatCode>
              <c:ptCount val="4"/>
              <c:pt idx="0">
                <c:v>1.5</c:v>
              </c:pt>
              <c:pt idx="1">
                <c:v>2.5</c:v>
              </c:pt>
              <c:pt idx="2">
                <c:v>2.75</c:v>
              </c:pt>
              <c:pt idx="3">
                <c:v>3.1</c:v>
              </c:pt>
            </c:numLit>
          </c:cat>
          <c:val>
            <c:numRef>
              <c:f>Sheet4!$AD$45:$AD$48</c:f>
              <c:numCache>
                <c:formatCode>0.000</c:formatCode>
                <c:ptCount val="4"/>
                <c:pt idx="0">
                  <c:v>27.829677071973673</c:v>
                </c:pt>
                <c:pt idx="1">
                  <c:v>27.080405491167436</c:v>
                </c:pt>
                <c:pt idx="2">
                  <c:v>26.952443914949864</c:v>
                </c:pt>
                <c:pt idx="3">
                  <c:v>26.807568416123473</c:v>
                </c:pt>
              </c:numCache>
            </c:numRef>
          </c:val>
          <c:smooth val="0"/>
        </c:ser>
        <c:ser>
          <c:idx val="3"/>
          <c:order val="3"/>
          <c:tx>
            <c:v>3 Blade (5°)</c:v>
          </c:tx>
          <c:spPr>
            <a:ln>
              <a:solidFill>
                <a:schemeClr val="tx2"/>
              </a:solidFill>
              <a:prstDash val="sysDash"/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Lit>
              <c:formatCode>General</c:formatCode>
              <c:ptCount val="4"/>
              <c:pt idx="0">
                <c:v>1.5</c:v>
              </c:pt>
              <c:pt idx="1">
                <c:v>2.5</c:v>
              </c:pt>
              <c:pt idx="2">
                <c:v>2.75</c:v>
              </c:pt>
              <c:pt idx="3">
                <c:v>3.1</c:v>
              </c:pt>
            </c:numLit>
          </c:cat>
          <c:val>
            <c:numRef>
              <c:f>Sheet4!$AD$49:$AD$52</c:f>
              <c:numCache>
                <c:formatCode>0.000</c:formatCode>
                <c:ptCount val="4"/>
                <c:pt idx="0">
                  <c:v>28.02111079215922</c:v>
                </c:pt>
                <c:pt idx="1">
                  <c:v>27.282655216543478</c:v>
                </c:pt>
                <c:pt idx="2">
                  <c:v>27.071417598899888</c:v>
                </c:pt>
                <c:pt idx="3">
                  <c:v>26.989091805841554</c:v>
                </c:pt>
              </c:numCache>
            </c:numRef>
          </c:val>
          <c:smooth val="0"/>
        </c:ser>
        <c:ser>
          <c:idx val="4"/>
          <c:order val="4"/>
          <c:tx>
            <c:v>4 Blade (0°)</c:v>
          </c:tx>
          <c:spPr>
            <a:ln>
              <a:solidFill>
                <a:srgbClr val="00B050"/>
              </a:solidFill>
            </a:ln>
          </c:spPr>
          <c:marker>
            <c:spPr>
              <a:ln>
                <a:solidFill>
                  <a:srgbClr val="00B050"/>
                </a:solidFill>
              </a:ln>
            </c:spPr>
          </c:marker>
          <c:cat>
            <c:numLit>
              <c:formatCode>General</c:formatCode>
              <c:ptCount val="4"/>
              <c:pt idx="0">
                <c:v>1.5</c:v>
              </c:pt>
              <c:pt idx="1">
                <c:v>2.5</c:v>
              </c:pt>
              <c:pt idx="2">
                <c:v>2.75</c:v>
              </c:pt>
              <c:pt idx="3">
                <c:v>3.1</c:v>
              </c:pt>
            </c:numLit>
          </c:cat>
          <c:val>
            <c:numRef>
              <c:f>Sheet4!$AD$53:$AD$56</c:f>
              <c:numCache>
                <c:formatCode>0.000</c:formatCode>
                <c:ptCount val="4"/>
                <c:pt idx="0">
                  <c:v>23.534698206784505</c:v>
                </c:pt>
                <c:pt idx="1">
                  <c:v>23.001178548189468</c:v>
                </c:pt>
                <c:pt idx="2">
                  <c:v>22.892543301929528</c:v>
                </c:pt>
                <c:pt idx="3">
                  <c:v>22.759059648500802</c:v>
                </c:pt>
              </c:numCache>
            </c:numRef>
          </c:val>
          <c:smooth val="0"/>
        </c:ser>
        <c:ser>
          <c:idx val="5"/>
          <c:order val="5"/>
          <c:tx>
            <c:v>4 Blade (5°)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Lit>
              <c:formatCode>General</c:formatCode>
              <c:ptCount val="4"/>
              <c:pt idx="0">
                <c:v>1.5</c:v>
              </c:pt>
              <c:pt idx="1">
                <c:v>2.5</c:v>
              </c:pt>
              <c:pt idx="2">
                <c:v>2.75</c:v>
              </c:pt>
              <c:pt idx="3">
                <c:v>3.1</c:v>
              </c:pt>
            </c:numLit>
          </c:cat>
          <c:val>
            <c:numRef>
              <c:f>Sheet4!$AD$57:$AD$60</c:f>
              <c:numCache>
                <c:formatCode>0.000</c:formatCode>
                <c:ptCount val="4"/>
                <c:pt idx="0">
                  <c:v>23.752697735574298</c:v>
                </c:pt>
                <c:pt idx="1">
                  <c:v>23.24870856665407</c:v>
                </c:pt>
                <c:pt idx="2">
                  <c:v>23.143364753613874</c:v>
                </c:pt>
                <c:pt idx="3">
                  <c:v>23.010777697815978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20952"/>
        <c:axId val="175749096"/>
      </c:lineChart>
      <c:catAx>
        <c:axId val="149720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Kecepatan Inlet (m/s)</a:t>
                </a:r>
              </a:p>
            </c:rich>
          </c:tx>
          <c:layout>
            <c:manualLayout>
              <c:xMode val="edge"/>
              <c:yMode val="edge"/>
              <c:x val="0.39622045235059761"/>
              <c:y val="0.8561114468369325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5749096"/>
        <c:crosses val="autoZero"/>
        <c:auto val="1"/>
        <c:lblAlgn val="ctr"/>
        <c:lblOffset val="100"/>
        <c:noMultiLvlLbl val="0"/>
      </c:catAx>
      <c:valAx>
        <c:axId val="175749096"/>
        <c:scaling>
          <c:orientation val="minMax"/>
          <c:min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d-ID"/>
                  <a:t>Efisiensi (%)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7275751135736376E-2"/>
              <c:y val="0.2966495067859528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crossAx val="149720952"/>
        <c:crosses val="autoZero"/>
        <c:crossBetween val="between"/>
        <c:majorUnit val="5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000"/>
      </a:pPr>
      <a:endParaRPr lang="id-ID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287446</xdr:rowOff>
    </xdr:from>
    <xdr:to>
      <xdr:col>8</xdr:col>
      <xdr:colOff>492197</xdr:colOff>
      <xdr:row>62</xdr:row>
      <xdr:rowOff>87023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82036</xdr:colOff>
      <xdr:row>67</xdr:row>
      <xdr:rowOff>41275</xdr:rowOff>
    </xdr:from>
    <xdr:to>
      <xdr:col>17</xdr:col>
      <xdr:colOff>10569</xdr:colOff>
      <xdr:row>92</xdr:row>
      <xdr:rowOff>107846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323105</xdr:colOff>
      <xdr:row>43</xdr:row>
      <xdr:rowOff>14542</xdr:rowOff>
    </xdr:from>
    <xdr:to>
      <xdr:col>14</xdr:col>
      <xdr:colOff>214218</xdr:colOff>
      <xdr:row>68</xdr:row>
      <xdr:rowOff>31274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375017</xdr:colOff>
      <xdr:row>86</xdr:row>
      <xdr:rowOff>52649</xdr:rowOff>
    </xdr:from>
    <xdr:to>
      <xdr:col>31</xdr:col>
      <xdr:colOff>274007</xdr:colOff>
      <xdr:row>107</xdr:row>
      <xdr:rowOff>169622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AD140"/>
  <sheetViews>
    <sheetView tabSelected="1" topLeftCell="A94" zoomScale="60" zoomScaleNormal="60" workbookViewId="0">
      <selection activeCell="B19" sqref="B19"/>
    </sheetView>
  </sheetViews>
  <sheetFormatPr defaultRowHeight="15" x14ac:dyDescent="0.25"/>
  <cols>
    <col min="4" max="4" width="8.42578125" customWidth="1"/>
    <col min="5" max="5" width="12" customWidth="1"/>
    <col min="6" max="6" width="9.85546875" bestFit="1" customWidth="1"/>
    <col min="8" max="8" width="12.42578125" bestFit="1" customWidth="1"/>
    <col min="10" max="10" width="10" customWidth="1"/>
    <col min="11" max="11" width="11" customWidth="1"/>
    <col min="12" max="12" width="13.85546875" customWidth="1"/>
    <col min="13" max="13" width="14.7109375" customWidth="1"/>
    <col min="14" max="14" width="11" customWidth="1"/>
    <col min="16" max="16" width="14.5703125" customWidth="1"/>
    <col min="17" max="17" width="14" bestFit="1" customWidth="1"/>
    <col min="18" max="18" width="10.140625" bestFit="1" customWidth="1"/>
    <col min="20" max="20" width="12" bestFit="1" customWidth="1"/>
    <col min="21" max="21" width="10.28515625" customWidth="1"/>
  </cols>
  <sheetData>
    <row r="4" spans="3:20" ht="60" x14ac:dyDescent="0.25">
      <c r="C4" s="1" t="s">
        <v>22</v>
      </c>
      <c r="D4" s="1" t="s">
        <v>0</v>
      </c>
      <c r="E4" s="1" t="s">
        <v>1</v>
      </c>
      <c r="F4" s="1" t="s">
        <v>12</v>
      </c>
      <c r="G4" s="1" t="s">
        <v>2</v>
      </c>
      <c r="H4" s="2" t="s">
        <v>3</v>
      </c>
      <c r="I4" s="3" t="s">
        <v>4</v>
      </c>
      <c r="J4" s="4" t="s">
        <v>9</v>
      </c>
      <c r="K4" s="5" t="s">
        <v>5</v>
      </c>
      <c r="L4" s="1" t="s">
        <v>6</v>
      </c>
      <c r="M4" s="1" t="s">
        <v>7</v>
      </c>
      <c r="N4" s="6" t="s">
        <v>8</v>
      </c>
      <c r="O4" s="7" t="s">
        <v>14</v>
      </c>
      <c r="P4" s="6" t="s">
        <v>18</v>
      </c>
      <c r="Q4" s="5" t="s">
        <v>17</v>
      </c>
      <c r="R4" s="19" t="s">
        <v>16</v>
      </c>
      <c r="S4" s="8" t="s">
        <v>13</v>
      </c>
      <c r="T4" s="16" t="s">
        <v>15</v>
      </c>
    </row>
    <row r="5" spans="3:20" x14ac:dyDescent="0.25">
      <c r="C5" s="26" t="s">
        <v>19</v>
      </c>
      <c r="D5" s="26" t="s">
        <v>10</v>
      </c>
      <c r="E5" s="1">
        <v>1.5</v>
      </c>
      <c r="F5" s="1">
        <v>340.56</v>
      </c>
      <c r="G5" s="13">
        <f>F5*0.8</f>
        <v>272.44800000000004</v>
      </c>
      <c r="H5" s="2">
        <v>138.66999999999999</v>
      </c>
      <c r="I5" s="3">
        <v>17.904</v>
      </c>
      <c r="J5" s="22">
        <v>17.904</v>
      </c>
      <c r="K5" s="9">
        <f>G5*6.28*J5/60000</f>
        <v>0.51055447449600011</v>
      </c>
      <c r="L5" s="13">
        <v>2.21</v>
      </c>
      <c r="M5" s="13">
        <f>0.5*1025*L5*(E5^3)/1000</f>
        <v>3.8226093749999999</v>
      </c>
      <c r="N5" s="10">
        <f>K5/M5</f>
        <v>0.13356177009219</v>
      </c>
      <c r="O5" s="20">
        <f>G5*S5/(0.5*1025*(L5^3)*E5)</f>
        <v>6.1563449545363871E-2</v>
      </c>
      <c r="P5" s="21">
        <f>N5*100</f>
        <v>13.356177009219</v>
      </c>
      <c r="Q5" s="11">
        <f>G5*T5/1000</f>
        <v>0.76626000000000005</v>
      </c>
      <c r="R5" s="18">
        <f>G5*S5/1000</f>
        <v>0.51084000000000007</v>
      </c>
      <c r="S5" s="8">
        <v>1.875</v>
      </c>
      <c r="T5" s="17">
        <v>2.8125</v>
      </c>
    </row>
    <row r="6" spans="3:20" x14ac:dyDescent="0.25">
      <c r="C6" s="27"/>
      <c r="D6" s="27"/>
      <c r="E6" s="13">
        <v>2.5</v>
      </c>
      <c r="F6" s="13">
        <v>878.24</v>
      </c>
      <c r="G6" s="13">
        <f>F6*0.8</f>
        <v>702.5920000000001</v>
      </c>
      <c r="H6" s="14">
        <v>667.52</v>
      </c>
      <c r="I6" s="8">
        <v>29.841482047364</v>
      </c>
      <c r="J6" s="23">
        <f>(E6*1/0.8)*9.5493</f>
        <v>29.841562500000002</v>
      </c>
      <c r="K6" s="9">
        <f>G6*6.28*J6/60000</f>
        <v>2.1944877090400006</v>
      </c>
      <c r="L6" s="13">
        <v>2.21</v>
      </c>
      <c r="M6" s="13">
        <f>0.5*1025*L6*(E6^3)/1000</f>
        <v>17.697265625</v>
      </c>
      <c r="N6" s="10">
        <f>K6/M6</f>
        <v>0.1240015127500806</v>
      </c>
      <c r="O6" s="20">
        <f>G6*S6/(0.5*1025*(L6^3)*E6)</f>
        <v>0.15876052363378074</v>
      </c>
      <c r="P6" s="21">
        <f>N6*100</f>
        <v>12.40015127500806</v>
      </c>
      <c r="Q6" s="11">
        <f>G6*T6/1000</f>
        <v>2.1956000000000002</v>
      </c>
      <c r="R6" s="18">
        <f>G6*S6/1000</f>
        <v>2.1956000000000002</v>
      </c>
      <c r="S6" s="8">
        <v>3.125</v>
      </c>
      <c r="T6" s="12">
        <v>3.125</v>
      </c>
    </row>
    <row r="7" spans="3:20" x14ac:dyDescent="0.25">
      <c r="C7" s="27"/>
      <c r="D7" s="27"/>
      <c r="E7" s="13">
        <v>2.75</v>
      </c>
      <c r="F7" s="13">
        <v>1048.68</v>
      </c>
      <c r="G7" s="13">
        <f t="shared" ref="G7:G28" si="0">F7*0.8</f>
        <v>838.94400000000007</v>
      </c>
      <c r="H7" s="14">
        <v>804.25</v>
      </c>
      <c r="I7" s="8">
        <v>32.825630252101</v>
      </c>
      <c r="J7" s="23">
        <f t="shared" ref="J7:J28" si="1">(E7*1/0.8)*9.5493</f>
        <v>32.82571875</v>
      </c>
      <c r="K7" s="9">
        <f>G7*6.28*J7/60000</f>
        <v>2.8824090314580002</v>
      </c>
      <c r="L7" s="13">
        <v>2.21</v>
      </c>
      <c r="M7" s="13">
        <f t="shared" ref="M7:M28" si="2">0.5*1025*L7*(E7^3)/1000</f>
        <v>23.555060546875001</v>
      </c>
      <c r="N7" s="10">
        <f t="shared" ref="N7:N27" si="3">K7/M7</f>
        <v>0.1223689926723794</v>
      </c>
      <c r="O7" s="20">
        <f t="shared" ref="O7:O28" si="4">G7*S7/(0.5*1025*(L7^3)*E7)</f>
        <v>0.18957117180300737</v>
      </c>
      <c r="P7" s="21">
        <f t="shared" ref="P7:P27" si="5">N7*100</f>
        <v>12.23689926723794</v>
      </c>
      <c r="Q7" s="11">
        <f t="shared" ref="Q7:Q28" si="6">G7*T7/1000</f>
        <v>2.8838700000000004</v>
      </c>
      <c r="R7" s="18">
        <f t="shared" ref="R7:R28" si="7">G7*S7/1000</f>
        <v>2.8838700000000004</v>
      </c>
      <c r="S7" s="8">
        <v>3.4375</v>
      </c>
      <c r="T7" s="12">
        <v>3.4375</v>
      </c>
    </row>
    <row r="8" spans="3:20" x14ac:dyDescent="0.25">
      <c r="C8" s="27"/>
      <c r="D8" s="28"/>
      <c r="E8" s="13">
        <v>3.1</v>
      </c>
      <c r="F8" s="13">
        <v>1311.14</v>
      </c>
      <c r="G8" s="13">
        <f t="shared" si="0"/>
        <v>1048.912</v>
      </c>
      <c r="H8" s="14">
        <v>1016.1</v>
      </c>
      <c r="I8" s="8">
        <v>37.003437738732003</v>
      </c>
      <c r="J8" s="23">
        <f t="shared" si="1"/>
        <v>37.0035375</v>
      </c>
      <c r="K8" s="9">
        <f t="shared" ref="K8:K28" si="8">G8*6.28*J8/60000</f>
        <v>4.0624749070756003</v>
      </c>
      <c r="L8" s="13">
        <v>2.21</v>
      </c>
      <c r="M8" s="13">
        <f t="shared" si="2"/>
        <v>33.742031375000003</v>
      </c>
      <c r="N8" s="10">
        <f t="shared" si="3"/>
        <v>0.12039805374864156</v>
      </c>
      <c r="O8" s="20">
        <f t="shared" si="4"/>
        <v>0.23701638840999642</v>
      </c>
      <c r="P8" s="21">
        <f t="shared" si="5"/>
        <v>12.039805374864155</v>
      </c>
      <c r="Q8" s="11">
        <f t="shared" si="6"/>
        <v>4.0645340000000001</v>
      </c>
      <c r="R8" s="18">
        <f t="shared" si="7"/>
        <v>4.0645340000000001</v>
      </c>
      <c r="S8" s="8">
        <v>3.875</v>
      </c>
      <c r="T8" s="12">
        <v>3.875</v>
      </c>
    </row>
    <row r="9" spans="3:20" x14ac:dyDescent="0.25">
      <c r="C9" s="27"/>
      <c r="D9" s="26" t="s">
        <v>11</v>
      </c>
      <c r="E9" s="13">
        <v>1.5</v>
      </c>
      <c r="F9" s="13">
        <v>356.65</v>
      </c>
      <c r="G9" s="13">
        <f t="shared" si="0"/>
        <v>285.32</v>
      </c>
      <c r="H9" s="14">
        <v>190.06</v>
      </c>
      <c r="I9" s="3">
        <v>17.904</v>
      </c>
      <c r="J9" s="23">
        <f t="shared" si="1"/>
        <v>17.904937500000003</v>
      </c>
      <c r="K9" s="9">
        <f t="shared" si="8"/>
        <v>0.53470398166500011</v>
      </c>
      <c r="L9" s="13">
        <v>2.21</v>
      </c>
      <c r="M9" s="13">
        <f t="shared" si="2"/>
        <v>3.8226093749999999</v>
      </c>
      <c r="N9" s="10">
        <f t="shared" si="3"/>
        <v>0.13987931520337468</v>
      </c>
      <c r="O9" s="20">
        <f t="shared" si="4"/>
        <v>6.4472058610388835E-2</v>
      </c>
      <c r="P9" s="21">
        <f t="shared" si="5"/>
        <v>13.987931520337469</v>
      </c>
      <c r="Q9" s="11">
        <f t="shared" si="6"/>
        <v>0.80246249999999997</v>
      </c>
      <c r="R9" s="18">
        <f t="shared" si="7"/>
        <v>0.53497499999999998</v>
      </c>
      <c r="S9" s="8">
        <v>1.875</v>
      </c>
      <c r="T9" s="12">
        <v>2.8125</v>
      </c>
    </row>
    <row r="10" spans="3:20" x14ac:dyDescent="0.25">
      <c r="C10" s="27"/>
      <c r="D10" s="27"/>
      <c r="E10" s="13">
        <v>2.5</v>
      </c>
      <c r="F10" s="13">
        <v>923.42</v>
      </c>
      <c r="G10" s="13">
        <f t="shared" si="0"/>
        <v>738.73599999999999</v>
      </c>
      <c r="H10" s="14">
        <v>534.79999999999995</v>
      </c>
      <c r="I10" s="8">
        <v>29.841482047364</v>
      </c>
      <c r="J10" s="23">
        <f t="shared" si="1"/>
        <v>29.841562500000002</v>
      </c>
      <c r="K10" s="9">
        <f t="shared" si="8"/>
        <v>2.3073804885700007</v>
      </c>
      <c r="L10" s="13">
        <v>2.21</v>
      </c>
      <c r="M10" s="13">
        <f t="shared" si="2"/>
        <v>17.697265625</v>
      </c>
      <c r="N10" s="10">
        <f t="shared" si="3"/>
        <v>0.1303806213605386</v>
      </c>
      <c r="O10" s="20">
        <f t="shared" si="4"/>
        <v>0.1669277677330864</v>
      </c>
      <c r="P10" s="21">
        <f t="shared" si="5"/>
        <v>13.03806213605386</v>
      </c>
      <c r="Q10" s="11">
        <f t="shared" si="6"/>
        <v>2.3085500000000003</v>
      </c>
      <c r="R10" s="18">
        <f t="shared" si="7"/>
        <v>2.3085500000000003</v>
      </c>
      <c r="S10" s="8">
        <v>3.125</v>
      </c>
      <c r="T10" s="12">
        <v>3.125</v>
      </c>
    </row>
    <row r="11" spans="3:20" x14ac:dyDescent="0.25">
      <c r="C11" s="27"/>
      <c r="D11" s="27"/>
      <c r="E11" s="13">
        <v>2.75</v>
      </c>
      <c r="F11" s="13">
        <v>1103.49</v>
      </c>
      <c r="G11" s="13">
        <f t="shared" si="0"/>
        <v>882.79200000000003</v>
      </c>
      <c r="H11" s="14">
        <v>648.4</v>
      </c>
      <c r="I11" s="8">
        <v>32.825630252101</v>
      </c>
      <c r="J11" s="23">
        <f t="shared" si="1"/>
        <v>32.82571875</v>
      </c>
      <c r="K11" s="9">
        <f t="shared" si="8"/>
        <v>3.0330601729065005</v>
      </c>
      <c r="L11" s="13">
        <v>2.21</v>
      </c>
      <c r="M11" s="13">
        <f t="shared" si="2"/>
        <v>23.555060546875001</v>
      </c>
      <c r="N11" s="10">
        <f t="shared" si="3"/>
        <v>0.12876469440062169</v>
      </c>
      <c r="O11" s="20">
        <f t="shared" si="4"/>
        <v>0.19947924283184629</v>
      </c>
      <c r="P11" s="21">
        <f t="shared" si="5"/>
        <v>12.876469440062168</v>
      </c>
      <c r="Q11" s="11">
        <f t="shared" si="6"/>
        <v>3.0345975000000003</v>
      </c>
      <c r="R11" s="18">
        <f t="shared" si="7"/>
        <v>3.0345975000000003</v>
      </c>
      <c r="S11" s="8">
        <v>3.4375</v>
      </c>
      <c r="T11" s="12">
        <v>3.4375</v>
      </c>
    </row>
    <row r="12" spans="3:20" x14ac:dyDescent="0.25">
      <c r="C12" s="28"/>
      <c r="D12" s="28"/>
      <c r="E12" s="13">
        <v>3.1</v>
      </c>
      <c r="F12" s="13">
        <v>1380.78</v>
      </c>
      <c r="G12" s="13">
        <f t="shared" si="0"/>
        <v>1104.624</v>
      </c>
      <c r="H12" s="14">
        <v>825.91</v>
      </c>
      <c r="I12" s="8">
        <v>37.003437738732003</v>
      </c>
      <c r="J12" s="23">
        <f t="shared" si="1"/>
        <v>37.0035375</v>
      </c>
      <c r="K12" s="9">
        <f t="shared" si="8"/>
        <v>4.2782495402412</v>
      </c>
      <c r="L12" s="13">
        <v>2.21</v>
      </c>
      <c r="M12" s="13">
        <f t="shared" si="2"/>
        <v>33.742031375000003</v>
      </c>
      <c r="N12" s="10">
        <f>K12/M12</f>
        <v>0.12679288608009007</v>
      </c>
      <c r="O12" s="20">
        <f t="shared" si="4"/>
        <v>0.2496052967560709</v>
      </c>
      <c r="P12" s="21">
        <f t="shared" si="5"/>
        <v>12.679288608009006</v>
      </c>
      <c r="Q12" s="11">
        <f t="shared" si="6"/>
        <v>4.2804180000000001</v>
      </c>
      <c r="R12" s="18">
        <f t="shared" si="7"/>
        <v>4.2804180000000001</v>
      </c>
      <c r="S12" s="8">
        <v>3.875</v>
      </c>
      <c r="T12" s="12">
        <v>3.875</v>
      </c>
    </row>
    <row r="13" spans="3:20" x14ac:dyDescent="0.25">
      <c r="C13" s="26" t="s">
        <v>20</v>
      </c>
      <c r="D13" s="26" t="s">
        <v>10</v>
      </c>
      <c r="E13" s="13">
        <v>1.5</v>
      </c>
      <c r="F13" s="13">
        <v>1046.7</v>
      </c>
      <c r="G13" s="13">
        <f t="shared" si="0"/>
        <v>837.36000000000013</v>
      </c>
      <c r="H13" s="14">
        <v>1037</v>
      </c>
      <c r="I13" s="3">
        <v>17.904</v>
      </c>
      <c r="J13" s="23">
        <f t="shared" si="1"/>
        <v>17.904937500000003</v>
      </c>
      <c r="K13" s="9">
        <f t="shared" si="8"/>
        <v>1.5692546126700004</v>
      </c>
      <c r="L13" s="13">
        <v>3.26</v>
      </c>
      <c r="M13" s="13">
        <f t="shared" si="2"/>
        <v>5.6387812500000001</v>
      </c>
      <c r="N13" s="10">
        <f t="shared" si="3"/>
        <v>0.27829677071973674</v>
      </c>
      <c r="O13" s="20">
        <f t="shared" si="4"/>
        <v>5.894887947202395E-2</v>
      </c>
      <c r="P13" s="21">
        <f t="shared" si="5"/>
        <v>27.829677071973673</v>
      </c>
      <c r="Q13" s="11">
        <f t="shared" si="6"/>
        <v>2.3550750000000003</v>
      </c>
      <c r="R13" s="18">
        <f t="shared" si="7"/>
        <v>1.5700500000000002</v>
      </c>
      <c r="S13" s="8">
        <v>1.875</v>
      </c>
      <c r="T13" s="12">
        <v>2.8125</v>
      </c>
    </row>
    <row r="14" spans="3:20" x14ac:dyDescent="0.25">
      <c r="C14" s="27"/>
      <c r="D14" s="27"/>
      <c r="E14" s="13">
        <v>2.5</v>
      </c>
      <c r="F14" s="13">
        <v>2829.22</v>
      </c>
      <c r="G14" s="13">
        <f t="shared" si="0"/>
        <v>2263.3759999999997</v>
      </c>
      <c r="H14" s="14">
        <v>278.05</v>
      </c>
      <c r="I14" s="8">
        <v>29.841482047364</v>
      </c>
      <c r="J14" s="23">
        <f t="shared" si="1"/>
        <v>29.841562500000002</v>
      </c>
      <c r="K14" s="9">
        <f t="shared" si="8"/>
        <v>7.0694667928699992</v>
      </c>
      <c r="L14" s="13">
        <v>3.26</v>
      </c>
      <c r="M14" s="13">
        <f t="shared" si="2"/>
        <v>26.10546875</v>
      </c>
      <c r="N14" s="10">
        <f t="shared" si="3"/>
        <v>0.27080405491167436</v>
      </c>
      <c r="O14" s="20">
        <f t="shared" si="4"/>
        <v>0.15933825239308261</v>
      </c>
      <c r="P14" s="21">
        <f t="shared" si="5"/>
        <v>27.080405491167436</v>
      </c>
      <c r="Q14" s="11">
        <f t="shared" si="6"/>
        <v>7.0730499999999994</v>
      </c>
      <c r="R14" s="18">
        <f t="shared" si="7"/>
        <v>7.0730499999999994</v>
      </c>
      <c r="S14" s="8">
        <v>3.125</v>
      </c>
      <c r="T14" s="12">
        <v>3.125</v>
      </c>
    </row>
    <row r="15" spans="3:20" x14ac:dyDescent="0.25">
      <c r="C15" s="27"/>
      <c r="D15" s="27"/>
      <c r="E15" s="13">
        <v>2.75</v>
      </c>
      <c r="F15" s="13">
        <v>3407.18</v>
      </c>
      <c r="G15" s="13">
        <f t="shared" si="0"/>
        <v>2725.7440000000001</v>
      </c>
      <c r="H15" s="14">
        <v>333.71</v>
      </c>
      <c r="I15" s="8">
        <v>32.825630252101</v>
      </c>
      <c r="J15" s="23">
        <f t="shared" si="1"/>
        <v>32.82571875</v>
      </c>
      <c r="K15" s="9">
        <f t="shared" si="8"/>
        <v>9.3649982871830009</v>
      </c>
      <c r="L15" s="13">
        <v>3.26</v>
      </c>
      <c r="M15" s="13">
        <f t="shared" si="2"/>
        <v>34.746378906250001</v>
      </c>
      <c r="N15" s="10">
        <f t="shared" si="3"/>
        <v>0.26952443914949864</v>
      </c>
      <c r="O15" s="20">
        <f t="shared" si="4"/>
        <v>0.19188826135424722</v>
      </c>
      <c r="P15" s="21">
        <f t="shared" si="5"/>
        <v>26.952443914949864</v>
      </c>
      <c r="Q15" s="11">
        <f t="shared" si="6"/>
        <v>9.369745</v>
      </c>
      <c r="R15" s="18">
        <f t="shared" si="7"/>
        <v>9.369745</v>
      </c>
      <c r="S15" s="8">
        <v>3.4375</v>
      </c>
      <c r="T15" s="12">
        <v>3.4375</v>
      </c>
    </row>
    <row r="16" spans="3:20" x14ac:dyDescent="0.25">
      <c r="C16" s="27"/>
      <c r="D16" s="28"/>
      <c r="E16" s="13">
        <v>3.1</v>
      </c>
      <c r="F16" s="13">
        <v>4306.38</v>
      </c>
      <c r="G16" s="13">
        <f t="shared" si="0"/>
        <v>3445.1040000000003</v>
      </c>
      <c r="H16" s="14">
        <v>412.9</v>
      </c>
      <c r="I16" s="8">
        <v>37.003437738732003</v>
      </c>
      <c r="J16" s="23">
        <f t="shared" si="1"/>
        <v>37.0035375</v>
      </c>
      <c r="K16" s="9">
        <f t="shared" si="8"/>
        <v>13.343015002465201</v>
      </c>
      <c r="L16" s="13">
        <v>3.26</v>
      </c>
      <c r="M16" s="13">
        <f t="shared" si="2"/>
        <v>49.773313250000008</v>
      </c>
      <c r="N16" s="10">
        <f t="shared" si="3"/>
        <v>0.26807568416123473</v>
      </c>
      <c r="O16" s="20">
        <f t="shared" si="4"/>
        <v>0.24253011902238891</v>
      </c>
      <c r="P16" s="21">
        <f t="shared" si="5"/>
        <v>26.807568416123473</v>
      </c>
      <c r="Q16" s="11">
        <f t="shared" si="6"/>
        <v>13.349778000000001</v>
      </c>
      <c r="R16" s="18">
        <f t="shared" si="7"/>
        <v>13.349778000000001</v>
      </c>
      <c r="S16" s="8">
        <v>3.875</v>
      </c>
      <c r="T16" s="12">
        <v>3.875</v>
      </c>
    </row>
    <row r="17" spans="3:20" x14ac:dyDescent="0.25">
      <c r="C17" s="27"/>
      <c r="D17" s="26" t="s">
        <v>11</v>
      </c>
      <c r="E17" s="13">
        <v>1.5</v>
      </c>
      <c r="F17" s="13">
        <v>1053.9000000000001</v>
      </c>
      <c r="G17" s="13">
        <f t="shared" si="0"/>
        <v>843.12000000000012</v>
      </c>
      <c r="H17" s="14">
        <v>1035.45</v>
      </c>
      <c r="I17" s="3">
        <v>17.904</v>
      </c>
      <c r="J17" s="23">
        <f t="shared" si="1"/>
        <v>17.904937500000003</v>
      </c>
      <c r="K17" s="9">
        <f t="shared" si="8"/>
        <v>1.5800491413900006</v>
      </c>
      <c r="L17" s="13">
        <v>3.26</v>
      </c>
      <c r="M17" s="13">
        <f t="shared" si="2"/>
        <v>5.6387812500000001</v>
      </c>
      <c r="N17" s="10">
        <f t="shared" si="3"/>
        <v>0.28021110792159221</v>
      </c>
      <c r="O17" s="20">
        <f t="shared" si="4"/>
        <v>5.9354374773637184E-2</v>
      </c>
      <c r="P17" s="21">
        <f t="shared" si="5"/>
        <v>28.02111079215922</v>
      </c>
      <c r="Q17" s="11">
        <f t="shared" si="6"/>
        <v>2.3712750000000007</v>
      </c>
      <c r="R17" s="18">
        <f t="shared" si="7"/>
        <v>1.5808500000000001</v>
      </c>
      <c r="S17" s="8">
        <v>1.875</v>
      </c>
      <c r="T17" s="12">
        <v>2.8125</v>
      </c>
    </row>
    <row r="18" spans="3:20" x14ac:dyDescent="0.25">
      <c r="C18" s="27"/>
      <c r="D18" s="27"/>
      <c r="E18" s="13">
        <v>2.5</v>
      </c>
      <c r="F18" s="13">
        <v>2850.35</v>
      </c>
      <c r="G18" s="13">
        <f t="shared" si="0"/>
        <v>2280.2800000000002</v>
      </c>
      <c r="H18" s="14">
        <v>468.79</v>
      </c>
      <c r="I18" s="8">
        <v>29.841482047364</v>
      </c>
      <c r="J18" s="23">
        <f t="shared" si="1"/>
        <v>29.841562500000002</v>
      </c>
      <c r="K18" s="9">
        <f t="shared" si="8"/>
        <v>7.1222650317250018</v>
      </c>
      <c r="L18" s="13">
        <v>3.26</v>
      </c>
      <c r="M18" s="13">
        <f t="shared" si="2"/>
        <v>26.10546875</v>
      </c>
      <c r="N18" s="10">
        <f t="shared" si="3"/>
        <v>0.27282655216543478</v>
      </c>
      <c r="O18" s="20">
        <f t="shared" si="4"/>
        <v>0.16052826846573373</v>
      </c>
      <c r="P18" s="21">
        <f t="shared" si="5"/>
        <v>27.282655216543478</v>
      </c>
      <c r="Q18" s="11">
        <f t="shared" si="6"/>
        <v>7.1258750000000006</v>
      </c>
      <c r="R18" s="18">
        <f t="shared" si="7"/>
        <v>7.1258750000000006</v>
      </c>
      <c r="S18" s="8">
        <v>3.125</v>
      </c>
      <c r="T18" s="12">
        <v>3.125</v>
      </c>
    </row>
    <row r="19" spans="3:20" x14ac:dyDescent="0.25">
      <c r="C19" s="27"/>
      <c r="D19" s="27"/>
      <c r="E19" s="13">
        <v>2.75</v>
      </c>
      <c r="F19" s="13">
        <v>3422.22</v>
      </c>
      <c r="G19" s="13">
        <f t="shared" si="0"/>
        <v>2737.7759999999998</v>
      </c>
      <c r="H19" s="14">
        <v>567.15</v>
      </c>
      <c r="I19" s="8">
        <v>32.825630252101</v>
      </c>
      <c r="J19" s="23">
        <f t="shared" si="1"/>
        <v>32.82571875</v>
      </c>
      <c r="K19" s="9">
        <f t="shared" si="8"/>
        <v>9.4063373342070005</v>
      </c>
      <c r="L19" s="13">
        <v>3.26</v>
      </c>
      <c r="M19" s="13">
        <f t="shared" si="2"/>
        <v>34.746378906250001</v>
      </c>
      <c r="N19" s="10">
        <f t="shared" si="3"/>
        <v>0.27071417598899888</v>
      </c>
      <c r="O19" s="20">
        <f t="shared" si="4"/>
        <v>0.19273529598428374</v>
      </c>
      <c r="P19" s="21">
        <f t="shared" si="5"/>
        <v>27.071417598899888</v>
      </c>
      <c r="Q19" s="11">
        <f t="shared" si="6"/>
        <v>9.4111049999999992</v>
      </c>
      <c r="R19" s="18">
        <f t="shared" si="7"/>
        <v>9.4111049999999992</v>
      </c>
      <c r="S19" s="8">
        <v>3.4375</v>
      </c>
      <c r="T19" s="12">
        <v>3.4375</v>
      </c>
    </row>
    <row r="20" spans="3:20" x14ac:dyDescent="0.25">
      <c r="C20" s="28"/>
      <c r="D20" s="28"/>
      <c r="E20" s="13">
        <v>3.1</v>
      </c>
      <c r="F20" s="13">
        <v>4335.54</v>
      </c>
      <c r="G20" s="13">
        <f t="shared" si="0"/>
        <v>3468.4320000000002</v>
      </c>
      <c r="H20" s="14">
        <v>127.89</v>
      </c>
      <c r="I20" s="8">
        <v>37.003437738732003</v>
      </c>
      <c r="J20" s="23">
        <f t="shared" si="1"/>
        <v>37.0035375</v>
      </c>
      <c r="K20" s="9">
        <f t="shared" si="8"/>
        <v>13.433365207851601</v>
      </c>
      <c r="L20" s="13">
        <v>3.26</v>
      </c>
      <c r="M20" s="13">
        <f t="shared" si="2"/>
        <v>49.773313250000008</v>
      </c>
      <c r="N20" s="10">
        <f t="shared" si="3"/>
        <v>0.26989091805841553</v>
      </c>
      <c r="O20" s="20">
        <f t="shared" si="4"/>
        <v>0.24417237499392253</v>
      </c>
      <c r="P20" s="21">
        <f t="shared" si="5"/>
        <v>26.989091805841554</v>
      </c>
      <c r="Q20" s="11">
        <f t="shared" si="6"/>
        <v>13.440174000000001</v>
      </c>
      <c r="R20" s="18">
        <f t="shared" si="7"/>
        <v>13.440174000000001</v>
      </c>
      <c r="S20" s="8">
        <v>3.875</v>
      </c>
      <c r="T20" s="12">
        <v>3.875</v>
      </c>
    </row>
    <row r="21" spans="3:20" x14ac:dyDescent="0.25">
      <c r="C21" s="26" t="s">
        <v>21</v>
      </c>
      <c r="D21" s="26" t="s">
        <v>10</v>
      </c>
      <c r="E21" s="13">
        <v>1.5</v>
      </c>
      <c r="F21" s="13">
        <v>1170.26</v>
      </c>
      <c r="G21" s="13">
        <f t="shared" si="0"/>
        <v>936.20800000000008</v>
      </c>
      <c r="H21" s="14">
        <v>132.81</v>
      </c>
      <c r="I21" s="3">
        <v>17.904</v>
      </c>
      <c r="J21" s="23">
        <f t="shared" si="1"/>
        <v>17.904937500000003</v>
      </c>
      <c r="K21" s="9">
        <f t="shared" si="8"/>
        <v>1.7545007194260005</v>
      </c>
      <c r="L21" s="13">
        <v>4.3099999999999996</v>
      </c>
      <c r="M21" s="13">
        <f t="shared" si="2"/>
        <v>7.4549531250000003</v>
      </c>
      <c r="N21" s="10">
        <f t="shared" si="3"/>
        <v>0.23534698206784505</v>
      </c>
      <c r="O21" s="20">
        <f t="shared" si="4"/>
        <v>2.8520470167564236E-2</v>
      </c>
      <c r="P21" s="21">
        <f t="shared" si="5"/>
        <v>23.534698206784505</v>
      </c>
      <c r="Q21" s="11">
        <f>G21*T21/1000</f>
        <v>2.6330849999999999</v>
      </c>
      <c r="R21" s="18">
        <f>G21*S21/1000</f>
        <v>1.75539</v>
      </c>
      <c r="S21" s="8">
        <v>1.875</v>
      </c>
      <c r="T21" s="12">
        <v>2.8125</v>
      </c>
    </row>
    <row r="22" spans="3:20" x14ac:dyDescent="0.25">
      <c r="C22" s="27"/>
      <c r="D22" s="27"/>
      <c r="E22" s="13">
        <v>2.5</v>
      </c>
      <c r="F22" s="13">
        <v>3177.03</v>
      </c>
      <c r="G22" s="13">
        <f t="shared" si="0"/>
        <v>2541.6240000000003</v>
      </c>
      <c r="H22" s="14">
        <v>257.37</v>
      </c>
      <c r="I22" s="8">
        <v>29.841482047364</v>
      </c>
      <c r="J22" s="23">
        <f t="shared" si="1"/>
        <v>29.841562500000002</v>
      </c>
      <c r="K22" s="9">
        <f t="shared" si="8"/>
        <v>7.9385512915050018</v>
      </c>
      <c r="L22" s="13">
        <v>4.3099999999999996</v>
      </c>
      <c r="M22" s="13">
        <f t="shared" si="2"/>
        <v>34.513671875</v>
      </c>
      <c r="N22" s="10">
        <f t="shared" si="3"/>
        <v>0.23001178548189469</v>
      </c>
      <c r="O22" s="20">
        <f t="shared" si="4"/>
        <v>7.7427571083739183E-2</v>
      </c>
      <c r="P22" s="21">
        <f t="shared" si="5"/>
        <v>23.001178548189468</v>
      </c>
      <c r="Q22" s="11">
        <f>G22*T22/1000</f>
        <v>7.9425750000000006</v>
      </c>
      <c r="R22" s="18">
        <f>G22*S22/1000</f>
        <v>7.9425750000000006</v>
      </c>
      <c r="S22" s="8">
        <v>3.125</v>
      </c>
      <c r="T22" s="12">
        <v>3.125</v>
      </c>
    </row>
    <row r="23" spans="3:20" x14ac:dyDescent="0.25">
      <c r="C23" s="27"/>
      <c r="D23" s="27"/>
      <c r="E23" s="13">
        <v>2.75</v>
      </c>
      <c r="F23" s="13">
        <v>3826.05</v>
      </c>
      <c r="G23" s="13">
        <f t="shared" si="0"/>
        <v>3060.84</v>
      </c>
      <c r="H23" s="14">
        <v>310.57</v>
      </c>
      <c r="I23" s="8">
        <v>32.825630252101</v>
      </c>
      <c r="J23" s="23">
        <f t="shared" si="1"/>
        <v>32.82571875</v>
      </c>
      <c r="K23" s="9">
        <f t="shared" si="8"/>
        <v>10.516307238442501</v>
      </c>
      <c r="L23" s="13">
        <v>4.3099999999999996</v>
      </c>
      <c r="M23" s="13">
        <f t="shared" si="2"/>
        <v>45.937697265624998</v>
      </c>
      <c r="N23" s="10">
        <f t="shared" si="3"/>
        <v>0.2289254330192953</v>
      </c>
      <c r="O23" s="20">
        <f t="shared" si="4"/>
        <v>9.3244872835616999E-2</v>
      </c>
      <c r="P23" s="21">
        <f t="shared" si="5"/>
        <v>22.892543301929528</v>
      </c>
      <c r="Q23" s="11">
        <f t="shared" si="6"/>
        <v>10.521637500000001</v>
      </c>
      <c r="R23" s="18">
        <f t="shared" si="7"/>
        <v>10.521637500000001</v>
      </c>
      <c r="S23" s="8">
        <v>3.4375</v>
      </c>
      <c r="T23" s="12">
        <v>3.4375</v>
      </c>
    </row>
    <row r="24" spans="3:20" x14ac:dyDescent="0.25">
      <c r="C24" s="27"/>
      <c r="D24" s="28"/>
      <c r="E24" s="13">
        <v>3.1</v>
      </c>
      <c r="F24" s="13">
        <v>4833.58</v>
      </c>
      <c r="G24" s="13">
        <f t="shared" si="0"/>
        <v>3866.864</v>
      </c>
      <c r="H24" s="14">
        <v>394.03</v>
      </c>
      <c r="I24" s="8">
        <v>37.003437738732003</v>
      </c>
      <c r="J24" s="23">
        <f t="shared" si="1"/>
        <v>37.0035375</v>
      </c>
      <c r="K24" s="9">
        <f t="shared" si="8"/>
        <v>14.976507055953201</v>
      </c>
      <c r="L24" s="13">
        <v>4.3099999999999996</v>
      </c>
      <c r="M24" s="13">
        <f t="shared" si="2"/>
        <v>65.804595125000006</v>
      </c>
      <c r="N24" s="10">
        <f t="shared" si="3"/>
        <v>0.22759059648500801</v>
      </c>
      <c r="O24" s="20">
        <f t="shared" si="4"/>
        <v>0.11779944131435334</v>
      </c>
      <c r="P24" s="21">
        <f t="shared" si="5"/>
        <v>22.759059648500802</v>
      </c>
      <c r="Q24" s="11">
        <f t="shared" si="6"/>
        <v>14.984097999999999</v>
      </c>
      <c r="R24" s="18">
        <f t="shared" si="7"/>
        <v>14.984097999999999</v>
      </c>
      <c r="S24" s="8">
        <v>3.875</v>
      </c>
      <c r="T24" s="12">
        <v>3.875</v>
      </c>
    </row>
    <row r="25" spans="3:20" x14ac:dyDescent="0.25">
      <c r="C25" s="27"/>
      <c r="D25" s="26" t="s">
        <v>11</v>
      </c>
      <c r="E25" s="13">
        <v>1.5</v>
      </c>
      <c r="F25" s="13">
        <v>1181.0999999999999</v>
      </c>
      <c r="G25" s="13">
        <f t="shared" si="0"/>
        <v>944.88</v>
      </c>
      <c r="H25" s="14">
        <v>361.16699999999997</v>
      </c>
      <c r="I25" s="3">
        <v>17.904</v>
      </c>
      <c r="J25" s="23">
        <f t="shared" si="1"/>
        <v>17.904937500000003</v>
      </c>
      <c r="K25" s="9">
        <f>G25*6.28*J25/60000</f>
        <v>1.7707524821100005</v>
      </c>
      <c r="L25" s="13">
        <v>4.3099999999999996</v>
      </c>
      <c r="M25" s="13">
        <f t="shared" si="2"/>
        <v>7.4549531250000003</v>
      </c>
      <c r="N25" s="10">
        <f t="shared" si="3"/>
        <v>0.23752697735574299</v>
      </c>
      <c r="O25" s="20">
        <f>G25*S25/(0.5*1025*(L25^3)*E25)</f>
        <v>2.8784652397680958E-2</v>
      </c>
      <c r="P25" s="21">
        <f t="shared" si="5"/>
        <v>23.752697735574298</v>
      </c>
      <c r="Q25" s="11">
        <f t="shared" si="6"/>
        <v>2.6574749999999998</v>
      </c>
      <c r="R25" s="18">
        <f t="shared" si="7"/>
        <v>1.7716500000000002</v>
      </c>
      <c r="S25" s="8">
        <v>1.875</v>
      </c>
      <c r="T25" s="12">
        <v>2.8125</v>
      </c>
    </row>
    <row r="26" spans="3:20" x14ac:dyDescent="0.25">
      <c r="C26" s="27"/>
      <c r="D26" s="27"/>
      <c r="E26" s="13">
        <v>2.5</v>
      </c>
      <c r="F26" s="13">
        <v>3211.22</v>
      </c>
      <c r="G26" s="13">
        <f t="shared" si="0"/>
        <v>2568.9760000000001</v>
      </c>
      <c r="H26" s="14">
        <v>358.93</v>
      </c>
      <c r="I26" s="8">
        <v>29.841482047364</v>
      </c>
      <c r="J26" s="23">
        <f t="shared" si="1"/>
        <v>29.841562500000002</v>
      </c>
      <c r="K26" s="9">
        <f t="shared" si="8"/>
        <v>8.0239829898700012</v>
      </c>
      <c r="L26" s="13">
        <v>4.3099999999999996</v>
      </c>
      <c r="M26" s="13">
        <f t="shared" si="2"/>
        <v>34.513671875</v>
      </c>
      <c r="N26" s="10">
        <f t="shared" si="3"/>
        <v>0.23248708566654069</v>
      </c>
      <c r="O26" s="20">
        <f t="shared" si="4"/>
        <v>7.826081743500217E-2</v>
      </c>
      <c r="P26" s="21">
        <f t="shared" si="5"/>
        <v>23.24870856665407</v>
      </c>
      <c r="Q26" s="11">
        <f t="shared" si="6"/>
        <v>8.0280500000000004</v>
      </c>
      <c r="R26" s="18">
        <f t="shared" si="7"/>
        <v>8.0280500000000004</v>
      </c>
      <c r="S26" s="8">
        <v>3.125</v>
      </c>
      <c r="T26" s="12">
        <v>3.125</v>
      </c>
    </row>
    <row r="27" spans="3:20" x14ac:dyDescent="0.25">
      <c r="C27" s="27"/>
      <c r="D27" s="27"/>
      <c r="E27" s="13">
        <v>2.75</v>
      </c>
      <c r="F27" s="13">
        <v>3867.97</v>
      </c>
      <c r="G27" s="13">
        <f t="shared" si="0"/>
        <v>3094.3760000000002</v>
      </c>
      <c r="H27" s="14">
        <v>467.44</v>
      </c>
      <c r="I27" s="8">
        <v>32.825630252101</v>
      </c>
      <c r="J27" s="23">
        <f t="shared" si="1"/>
        <v>32.82571875</v>
      </c>
      <c r="K27" s="9">
        <f t="shared" si="8"/>
        <v>10.6315288375945</v>
      </c>
      <c r="L27" s="13">
        <v>4.3099999999999996</v>
      </c>
      <c r="M27" s="13">
        <f t="shared" si="2"/>
        <v>45.937697265624998</v>
      </c>
      <c r="N27" s="10">
        <f t="shared" si="3"/>
        <v>0.23143364753613874</v>
      </c>
      <c r="O27" s="20">
        <f t="shared" si="4"/>
        <v>9.4266507437692007E-2</v>
      </c>
      <c r="P27" s="21">
        <f t="shared" si="5"/>
        <v>23.143364753613874</v>
      </c>
      <c r="Q27" s="11">
        <f t="shared" si="6"/>
        <v>10.636917500000001</v>
      </c>
      <c r="R27" s="18">
        <f t="shared" si="7"/>
        <v>10.636917500000001</v>
      </c>
      <c r="S27" s="8">
        <v>3.4375</v>
      </c>
      <c r="T27" s="12">
        <v>3.4375</v>
      </c>
    </row>
    <row r="28" spans="3:20" x14ac:dyDescent="0.25">
      <c r="C28" s="28"/>
      <c r="D28" s="28"/>
      <c r="E28" s="13">
        <v>3.1</v>
      </c>
      <c r="F28" s="13">
        <v>4887.04</v>
      </c>
      <c r="G28" s="13">
        <f t="shared" si="0"/>
        <v>3909.6320000000001</v>
      </c>
      <c r="H28" s="14">
        <v>593.75</v>
      </c>
      <c r="I28" s="8">
        <v>37.003437738732003</v>
      </c>
      <c r="J28" s="23">
        <f t="shared" si="1"/>
        <v>37.0035375</v>
      </c>
      <c r="K28" s="9">
        <f t="shared" si="8"/>
        <v>15.142149099161601</v>
      </c>
      <c r="L28" s="13">
        <v>4.3099999999999996</v>
      </c>
      <c r="M28" s="13">
        <f t="shared" si="2"/>
        <v>65.804595125000006</v>
      </c>
      <c r="N28" s="10">
        <f>K28/M28</f>
        <v>0.23010777697815979</v>
      </c>
      <c r="O28" s="20">
        <f t="shared" si="4"/>
        <v>0.11910231788465224</v>
      </c>
      <c r="P28" s="21">
        <f>N28*100</f>
        <v>23.010777697815978</v>
      </c>
      <c r="Q28" s="11">
        <f t="shared" si="6"/>
        <v>15.149824000000001</v>
      </c>
      <c r="R28" s="18">
        <f t="shared" si="7"/>
        <v>15.149824000000001</v>
      </c>
      <c r="S28" s="8">
        <v>3.875</v>
      </c>
      <c r="T28" s="12">
        <v>3.875</v>
      </c>
    </row>
    <row r="36" spans="3:30" ht="45" x14ac:dyDescent="0.25">
      <c r="C36" s="1" t="s">
        <v>22</v>
      </c>
      <c r="D36" s="1" t="s">
        <v>0</v>
      </c>
      <c r="E36" s="1" t="s">
        <v>1</v>
      </c>
      <c r="F36" s="1" t="s">
        <v>12</v>
      </c>
      <c r="G36" s="1" t="s">
        <v>2</v>
      </c>
      <c r="J36" s="1" t="s">
        <v>22</v>
      </c>
      <c r="K36" s="1" t="s">
        <v>0</v>
      </c>
      <c r="L36" s="1" t="s">
        <v>1</v>
      </c>
      <c r="M36" s="1" t="s">
        <v>9</v>
      </c>
      <c r="N36" s="1" t="s">
        <v>5</v>
      </c>
      <c r="Q36" s="1" t="s">
        <v>22</v>
      </c>
      <c r="R36" s="1" t="s">
        <v>0</v>
      </c>
      <c r="S36" s="1" t="s">
        <v>1</v>
      </c>
      <c r="T36" s="1" t="s">
        <v>6</v>
      </c>
      <c r="U36" s="1" t="s">
        <v>7</v>
      </c>
      <c r="X36" s="1" t="s">
        <v>22</v>
      </c>
      <c r="Y36" s="1" t="s">
        <v>0</v>
      </c>
      <c r="Z36" s="1" t="s">
        <v>1</v>
      </c>
      <c r="AA36" s="1" t="s">
        <v>5</v>
      </c>
      <c r="AB36" s="1" t="s">
        <v>7</v>
      </c>
      <c r="AC36" s="1" t="s">
        <v>14</v>
      </c>
      <c r="AD36" s="1" t="s">
        <v>18</v>
      </c>
    </row>
    <row r="37" spans="3:30" x14ac:dyDescent="0.25">
      <c r="C37" s="26" t="s">
        <v>19</v>
      </c>
      <c r="D37" s="26" t="s">
        <v>10</v>
      </c>
      <c r="E37" s="1">
        <v>1.5</v>
      </c>
      <c r="F37" s="1">
        <v>340.56</v>
      </c>
      <c r="G37" s="13">
        <f>F37*0.8</f>
        <v>272.44800000000004</v>
      </c>
      <c r="J37" s="26" t="s">
        <v>19</v>
      </c>
      <c r="K37" s="26" t="s">
        <v>10</v>
      </c>
      <c r="L37" s="1">
        <v>1.5</v>
      </c>
      <c r="M37" s="24">
        <v>17.904</v>
      </c>
      <c r="N37" s="25">
        <v>0.51055447449600011</v>
      </c>
      <c r="Q37" s="26" t="s">
        <v>19</v>
      </c>
      <c r="R37" s="26" t="s">
        <v>10</v>
      </c>
      <c r="S37" s="1">
        <v>1.5</v>
      </c>
      <c r="T37" s="13">
        <v>2.21</v>
      </c>
      <c r="U37" s="25">
        <v>3.8226093749999999</v>
      </c>
      <c r="X37" s="26" t="s">
        <v>19</v>
      </c>
      <c r="Y37" s="26" t="s">
        <v>10</v>
      </c>
      <c r="Z37" s="1">
        <v>1.5</v>
      </c>
      <c r="AA37" s="13">
        <v>0.51055447449600011</v>
      </c>
      <c r="AB37" s="25">
        <v>3.8226093749999999</v>
      </c>
      <c r="AC37" s="13">
        <v>6.1563449545363871E-2</v>
      </c>
      <c r="AD37" s="25">
        <v>13.356177009219</v>
      </c>
    </row>
    <row r="38" spans="3:30" x14ac:dyDescent="0.25">
      <c r="C38" s="27"/>
      <c r="D38" s="27"/>
      <c r="E38" s="13">
        <v>2.5</v>
      </c>
      <c r="F38" s="13">
        <v>878.24</v>
      </c>
      <c r="G38" s="13">
        <f>F38*0.8</f>
        <v>702.5920000000001</v>
      </c>
      <c r="J38" s="27"/>
      <c r="K38" s="27"/>
      <c r="L38" s="13">
        <v>2.5</v>
      </c>
      <c r="M38" s="25">
        <v>29.841562500000002</v>
      </c>
      <c r="N38" s="25">
        <v>2.1944877090400006</v>
      </c>
      <c r="Q38" s="27"/>
      <c r="R38" s="27"/>
      <c r="S38" s="13">
        <v>2.5</v>
      </c>
      <c r="T38" s="13">
        <v>2.21</v>
      </c>
      <c r="U38" s="25">
        <v>17.697265625</v>
      </c>
      <c r="X38" s="27"/>
      <c r="Y38" s="27"/>
      <c r="Z38" s="13">
        <v>2.5</v>
      </c>
      <c r="AA38" s="13">
        <v>2.1944877090400006</v>
      </c>
      <c r="AB38" s="25">
        <v>17.697265625</v>
      </c>
      <c r="AC38" s="13">
        <v>0.15876052363378074</v>
      </c>
      <c r="AD38" s="25">
        <v>12.40015127500806</v>
      </c>
    </row>
    <row r="39" spans="3:30" x14ac:dyDescent="0.25">
      <c r="C39" s="27"/>
      <c r="D39" s="27"/>
      <c r="E39" s="13">
        <v>2.75</v>
      </c>
      <c r="F39" s="13">
        <v>1048.68</v>
      </c>
      <c r="G39" s="13">
        <f t="shared" ref="G39:G60" si="9">F39*0.8</f>
        <v>838.94400000000007</v>
      </c>
      <c r="J39" s="27"/>
      <c r="K39" s="27"/>
      <c r="L39" s="13">
        <v>2.75</v>
      </c>
      <c r="M39" s="25">
        <v>32.82571875</v>
      </c>
      <c r="N39" s="25">
        <v>2.8824090314580002</v>
      </c>
      <c r="Q39" s="27"/>
      <c r="R39" s="27"/>
      <c r="S39" s="13">
        <v>2.75</v>
      </c>
      <c r="T39" s="13">
        <v>2.21</v>
      </c>
      <c r="U39" s="25">
        <v>23.555060546875001</v>
      </c>
      <c r="X39" s="27"/>
      <c r="Y39" s="27"/>
      <c r="Z39" s="13">
        <v>2.75</v>
      </c>
      <c r="AA39" s="13">
        <v>2.8824090314580002</v>
      </c>
      <c r="AB39" s="25">
        <v>23.555060546875001</v>
      </c>
      <c r="AC39" s="13">
        <v>0.18957117180300737</v>
      </c>
      <c r="AD39" s="25">
        <v>12.23689926723794</v>
      </c>
    </row>
    <row r="40" spans="3:30" x14ac:dyDescent="0.25">
      <c r="C40" s="27"/>
      <c r="D40" s="28"/>
      <c r="E40" s="13">
        <v>3.1</v>
      </c>
      <c r="F40" s="13">
        <v>1311.14</v>
      </c>
      <c r="G40" s="13">
        <f t="shared" si="9"/>
        <v>1048.912</v>
      </c>
      <c r="J40" s="27"/>
      <c r="K40" s="28"/>
      <c r="L40" s="13">
        <v>3.1</v>
      </c>
      <c r="M40" s="25">
        <v>37.0035375</v>
      </c>
      <c r="N40" s="25">
        <v>4.0624749070756003</v>
      </c>
      <c r="Q40" s="27"/>
      <c r="R40" s="28"/>
      <c r="S40" s="13">
        <v>3.1</v>
      </c>
      <c r="T40" s="13">
        <v>2.21</v>
      </c>
      <c r="U40" s="25">
        <v>33.742031375000003</v>
      </c>
      <c r="X40" s="27"/>
      <c r="Y40" s="28"/>
      <c r="Z40" s="13">
        <v>3.1</v>
      </c>
      <c r="AA40" s="13">
        <v>4.0624749070756003</v>
      </c>
      <c r="AB40" s="25">
        <v>33.742031375000003</v>
      </c>
      <c r="AC40" s="13">
        <v>0.23701638840999642</v>
      </c>
      <c r="AD40" s="25">
        <v>12.039805374864155</v>
      </c>
    </row>
    <row r="41" spans="3:30" x14ac:dyDescent="0.25">
      <c r="C41" s="27"/>
      <c r="D41" s="26" t="s">
        <v>11</v>
      </c>
      <c r="E41" s="13">
        <v>1.5</v>
      </c>
      <c r="F41" s="13">
        <v>356.65</v>
      </c>
      <c r="G41" s="13">
        <f t="shared" si="9"/>
        <v>285.32</v>
      </c>
      <c r="J41" s="27"/>
      <c r="K41" s="26" t="s">
        <v>11</v>
      </c>
      <c r="L41" s="13">
        <v>1.5</v>
      </c>
      <c r="M41" s="25">
        <v>17.904937500000003</v>
      </c>
      <c r="N41" s="25">
        <v>0.53470398166500011</v>
      </c>
      <c r="Q41" s="27"/>
      <c r="R41" s="26" t="s">
        <v>11</v>
      </c>
      <c r="S41" s="13">
        <v>1.5</v>
      </c>
      <c r="T41" s="13">
        <v>2.21</v>
      </c>
      <c r="U41" s="25">
        <v>3.8226093749999999</v>
      </c>
      <c r="X41" s="27"/>
      <c r="Y41" s="26" t="s">
        <v>11</v>
      </c>
      <c r="Z41" s="13">
        <v>1.5</v>
      </c>
      <c r="AA41" s="13">
        <v>0.53470398166500011</v>
      </c>
      <c r="AB41" s="25">
        <v>3.8226093749999999</v>
      </c>
      <c r="AC41" s="13">
        <v>6.4472058610388835E-2</v>
      </c>
      <c r="AD41" s="25">
        <v>13.987931520337469</v>
      </c>
    </row>
    <row r="42" spans="3:30" x14ac:dyDescent="0.25">
      <c r="C42" s="27"/>
      <c r="D42" s="27"/>
      <c r="E42" s="13">
        <v>2.5</v>
      </c>
      <c r="F42" s="13">
        <v>923.42</v>
      </c>
      <c r="G42" s="13">
        <f t="shared" si="9"/>
        <v>738.73599999999999</v>
      </c>
      <c r="J42" s="27"/>
      <c r="K42" s="27"/>
      <c r="L42" s="13">
        <v>2.5</v>
      </c>
      <c r="M42" s="25">
        <v>29.841562500000002</v>
      </c>
      <c r="N42" s="25">
        <v>2.3073804885700007</v>
      </c>
      <c r="Q42" s="27"/>
      <c r="R42" s="27"/>
      <c r="S42" s="13">
        <v>2.5</v>
      </c>
      <c r="T42" s="13">
        <v>2.21</v>
      </c>
      <c r="U42" s="25">
        <v>17.697265625</v>
      </c>
      <c r="X42" s="27"/>
      <c r="Y42" s="27"/>
      <c r="Z42" s="13">
        <v>2.5</v>
      </c>
      <c r="AA42" s="13">
        <v>2.3073804885700007</v>
      </c>
      <c r="AB42" s="25">
        <v>17.697265625</v>
      </c>
      <c r="AC42" s="13">
        <v>0.1669277677330864</v>
      </c>
      <c r="AD42" s="25">
        <v>13.03806213605386</v>
      </c>
    </row>
    <row r="43" spans="3:30" x14ac:dyDescent="0.25">
      <c r="C43" s="27"/>
      <c r="D43" s="27"/>
      <c r="E43" s="13">
        <v>2.75</v>
      </c>
      <c r="F43" s="13">
        <v>1103.49</v>
      </c>
      <c r="G43" s="13">
        <f t="shared" si="9"/>
        <v>882.79200000000003</v>
      </c>
      <c r="J43" s="27"/>
      <c r="K43" s="27"/>
      <c r="L43" s="13">
        <v>2.75</v>
      </c>
      <c r="M43" s="25">
        <v>32.82571875</v>
      </c>
      <c r="N43" s="25">
        <v>3.0330601729065005</v>
      </c>
      <c r="Q43" s="27"/>
      <c r="R43" s="27"/>
      <c r="S43" s="13">
        <v>2.75</v>
      </c>
      <c r="T43" s="13">
        <v>2.21</v>
      </c>
      <c r="U43" s="25">
        <v>23.555060546875001</v>
      </c>
      <c r="X43" s="27"/>
      <c r="Y43" s="27"/>
      <c r="Z43" s="13">
        <v>2.75</v>
      </c>
      <c r="AA43" s="13">
        <v>3.0330601729065005</v>
      </c>
      <c r="AB43" s="25">
        <v>23.555060546875001</v>
      </c>
      <c r="AC43" s="13">
        <v>0.19947924283184629</v>
      </c>
      <c r="AD43" s="25">
        <v>12.876469440062168</v>
      </c>
    </row>
    <row r="44" spans="3:30" x14ac:dyDescent="0.25">
      <c r="C44" s="28"/>
      <c r="D44" s="28"/>
      <c r="E44" s="13">
        <v>3.1</v>
      </c>
      <c r="F44" s="13">
        <v>1380.78</v>
      </c>
      <c r="G44" s="13">
        <f t="shared" si="9"/>
        <v>1104.624</v>
      </c>
      <c r="J44" s="28"/>
      <c r="K44" s="28"/>
      <c r="L44" s="13">
        <v>3.1</v>
      </c>
      <c r="M44" s="25">
        <v>37.0035375</v>
      </c>
      <c r="N44" s="25">
        <v>4.2782495402412</v>
      </c>
      <c r="Q44" s="28"/>
      <c r="R44" s="28"/>
      <c r="S44" s="13">
        <v>3.1</v>
      </c>
      <c r="T44" s="13">
        <v>2.21</v>
      </c>
      <c r="U44" s="25">
        <v>33.742031375000003</v>
      </c>
      <c r="X44" s="28"/>
      <c r="Y44" s="28"/>
      <c r="Z44" s="13">
        <v>3.1</v>
      </c>
      <c r="AA44" s="13">
        <v>4.2782495402412</v>
      </c>
      <c r="AB44" s="25">
        <v>33.742031375000003</v>
      </c>
      <c r="AC44" s="13">
        <v>0.2496052967560709</v>
      </c>
      <c r="AD44" s="25">
        <v>12.679288608009006</v>
      </c>
    </row>
    <row r="45" spans="3:30" ht="15" customHeight="1" x14ac:dyDescent="0.25">
      <c r="C45" s="26" t="s">
        <v>20</v>
      </c>
      <c r="D45" s="29" t="s">
        <v>23</v>
      </c>
      <c r="E45" s="13">
        <v>1.5</v>
      </c>
      <c r="F45" s="13">
        <v>1046.7</v>
      </c>
      <c r="G45" s="13">
        <f t="shared" si="9"/>
        <v>837.36000000000013</v>
      </c>
      <c r="J45" s="26" t="s">
        <v>20</v>
      </c>
      <c r="K45" s="29" t="s">
        <v>23</v>
      </c>
      <c r="L45" s="13">
        <v>1.5</v>
      </c>
      <c r="M45" s="25">
        <v>17.904937500000003</v>
      </c>
      <c r="N45" s="25">
        <v>1.5692546126700004</v>
      </c>
      <c r="Q45" s="26" t="s">
        <v>20</v>
      </c>
      <c r="R45" s="29" t="s">
        <v>23</v>
      </c>
      <c r="S45" s="13">
        <v>1.5</v>
      </c>
      <c r="T45" s="13">
        <v>3.26</v>
      </c>
      <c r="U45" s="25">
        <v>5.6387812500000001</v>
      </c>
      <c r="X45" s="26" t="s">
        <v>20</v>
      </c>
      <c r="Y45" s="29" t="s">
        <v>23</v>
      </c>
      <c r="Z45" s="13">
        <v>1.5</v>
      </c>
      <c r="AA45" s="13">
        <v>1.5692546126700004</v>
      </c>
      <c r="AB45" s="25">
        <v>5.6387812500000001</v>
      </c>
      <c r="AC45" s="13">
        <v>5.894887947202395E-2</v>
      </c>
      <c r="AD45" s="25">
        <v>27.829677071973673</v>
      </c>
    </row>
    <row r="46" spans="3:30" x14ac:dyDescent="0.25">
      <c r="C46" s="27"/>
      <c r="D46" s="30"/>
      <c r="E46" s="13">
        <v>2.5</v>
      </c>
      <c r="F46" s="13">
        <v>2829.22</v>
      </c>
      <c r="G46" s="13">
        <f t="shared" si="9"/>
        <v>2263.3759999999997</v>
      </c>
      <c r="J46" s="27"/>
      <c r="K46" s="30"/>
      <c r="L46" s="13">
        <v>2.5</v>
      </c>
      <c r="M46" s="25">
        <v>29.841562500000002</v>
      </c>
      <c r="N46" s="25">
        <v>7.0694667928699992</v>
      </c>
      <c r="Q46" s="27"/>
      <c r="R46" s="30"/>
      <c r="S46" s="13">
        <v>2.5</v>
      </c>
      <c r="T46" s="13">
        <v>3.26</v>
      </c>
      <c r="U46" s="25">
        <v>26.10546875</v>
      </c>
      <c r="X46" s="27"/>
      <c r="Y46" s="30"/>
      <c r="Z46" s="13">
        <v>2.5</v>
      </c>
      <c r="AA46" s="13">
        <v>7.0694667928699992</v>
      </c>
      <c r="AB46" s="25">
        <v>26.10546875</v>
      </c>
      <c r="AC46" s="13">
        <v>0.15933825239308261</v>
      </c>
      <c r="AD46" s="25">
        <v>27.080405491167436</v>
      </c>
    </row>
    <row r="47" spans="3:30" x14ac:dyDescent="0.25">
      <c r="C47" s="27"/>
      <c r="D47" s="30"/>
      <c r="E47" s="13">
        <v>2.75</v>
      </c>
      <c r="F47" s="13">
        <v>3407.18</v>
      </c>
      <c r="G47" s="13">
        <f t="shared" si="9"/>
        <v>2725.7440000000001</v>
      </c>
      <c r="J47" s="27"/>
      <c r="K47" s="30"/>
      <c r="L47" s="13">
        <v>2.75</v>
      </c>
      <c r="M47" s="25">
        <v>32.82571875</v>
      </c>
      <c r="N47" s="25">
        <v>9.3649982871830009</v>
      </c>
      <c r="Q47" s="27"/>
      <c r="R47" s="30"/>
      <c r="S47" s="13">
        <v>2.75</v>
      </c>
      <c r="T47" s="13">
        <v>3.26</v>
      </c>
      <c r="U47" s="25">
        <v>34.746378906250001</v>
      </c>
      <c r="X47" s="27"/>
      <c r="Y47" s="30"/>
      <c r="Z47" s="13">
        <v>2.75</v>
      </c>
      <c r="AA47" s="13">
        <v>9.3649982871830009</v>
      </c>
      <c r="AB47" s="25">
        <v>34.746378906250001</v>
      </c>
      <c r="AC47" s="13">
        <v>0.19188826135424722</v>
      </c>
      <c r="AD47" s="25">
        <v>26.952443914949864</v>
      </c>
    </row>
    <row r="48" spans="3:30" x14ac:dyDescent="0.25">
      <c r="C48" s="27"/>
      <c r="D48" s="31"/>
      <c r="E48" s="13">
        <v>3.1</v>
      </c>
      <c r="F48" s="13">
        <v>4306.38</v>
      </c>
      <c r="G48" s="13">
        <f t="shared" si="9"/>
        <v>3445.1040000000003</v>
      </c>
      <c r="J48" s="27"/>
      <c r="K48" s="31"/>
      <c r="L48" s="13">
        <v>3.1</v>
      </c>
      <c r="M48" s="25">
        <v>37.0035375</v>
      </c>
      <c r="N48" s="25">
        <v>13.343015002465201</v>
      </c>
      <c r="Q48" s="27"/>
      <c r="R48" s="31"/>
      <c r="S48" s="13">
        <v>3.1</v>
      </c>
      <c r="T48" s="13">
        <v>3.26</v>
      </c>
      <c r="U48" s="25">
        <v>49.773313250000008</v>
      </c>
      <c r="X48" s="27"/>
      <c r="Y48" s="31"/>
      <c r="Z48" s="13">
        <v>3.1</v>
      </c>
      <c r="AA48" s="13">
        <v>13.343015002465201</v>
      </c>
      <c r="AB48" s="25">
        <v>49.773313250000008</v>
      </c>
      <c r="AC48" s="13">
        <v>0.24253011902238891</v>
      </c>
      <c r="AD48" s="25">
        <v>26.807568416123473</v>
      </c>
    </row>
    <row r="49" spans="3:30" x14ac:dyDescent="0.25">
      <c r="C49" s="27"/>
      <c r="D49" s="26" t="s">
        <v>11</v>
      </c>
      <c r="E49" s="13">
        <v>1.5</v>
      </c>
      <c r="F49" s="13">
        <v>1053.9000000000001</v>
      </c>
      <c r="G49" s="13">
        <f t="shared" si="9"/>
        <v>843.12000000000012</v>
      </c>
      <c r="J49" s="27"/>
      <c r="K49" s="26" t="s">
        <v>11</v>
      </c>
      <c r="L49" s="13">
        <v>1.5</v>
      </c>
      <c r="M49" s="25">
        <v>17.904937500000003</v>
      </c>
      <c r="N49" s="25">
        <v>1.5800491413900006</v>
      </c>
      <c r="Q49" s="27"/>
      <c r="R49" s="26" t="s">
        <v>11</v>
      </c>
      <c r="S49" s="13">
        <v>1.5</v>
      </c>
      <c r="T49" s="13">
        <v>3.26</v>
      </c>
      <c r="U49" s="25">
        <v>5.6387812500000001</v>
      </c>
      <c r="X49" s="27"/>
      <c r="Y49" s="26" t="s">
        <v>11</v>
      </c>
      <c r="Z49" s="13">
        <v>1.5</v>
      </c>
      <c r="AA49" s="13">
        <v>1.5800491413900006</v>
      </c>
      <c r="AB49" s="25">
        <v>5.6387812500000001</v>
      </c>
      <c r="AC49" s="13">
        <v>5.9354374773637184E-2</v>
      </c>
      <c r="AD49" s="25">
        <v>28.02111079215922</v>
      </c>
    </row>
    <row r="50" spans="3:30" x14ac:dyDescent="0.25">
      <c r="C50" s="27"/>
      <c r="D50" s="27"/>
      <c r="E50" s="13">
        <v>2.5</v>
      </c>
      <c r="F50" s="13">
        <v>2850.35</v>
      </c>
      <c r="G50" s="13">
        <f t="shared" si="9"/>
        <v>2280.2800000000002</v>
      </c>
      <c r="J50" s="27"/>
      <c r="K50" s="27"/>
      <c r="L50" s="13">
        <v>2.5</v>
      </c>
      <c r="M50" s="25">
        <v>29.841562500000002</v>
      </c>
      <c r="N50" s="25">
        <v>7.1222650317250018</v>
      </c>
      <c r="Q50" s="27"/>
      <c r="R50" s="27"/>
      <c r="S50" s="13">
        <v>2.5</v>
      </c>
      <c r="T50" s="13">
        <v>3.26</v>
      </c>
      <c r="U50" s="25">
        <v>26.10546875</v>
      </c>
      <c r="X50" s="27"/>
      <c r="Y50" s="27"/>
      <c r="Z50" s="13">
        <v>2.5</v>
      </c>
      <c r="AA50" s="13">
        <v>7.1222650317250018</v>
      </c>
      <c r="AB50" s="25">
        <v>26.10546875</v>
      </c>
      <c r="AC50" s="13">
        <v>0.16052826846573373</v>
      </c>
      <c r="AD50" s="25">
        <v>27.282655216543478</v>
      </c>
    </row>
    <row r="51" spans="3:30" x14ac:dyDescent="0.25">
      <c r="C51" s="27"/>
      <c r="D51" s="27"/>
      <c r="E51" s="13">
        <v>2.75</v>
      </c>
      <c r="F51" s="13">
        <v>3422.22</v>
      </c>
      <c r="G51" s="13">
        <f t="shared" si="9"/>
        <v>2737.7759999999998</v>
      </c>
      <c r="J51" s="27"/>
      <c r="K51" s="27"/>
      <c r="L51" s="13">
        <v>2.75</v>
      </c>
      <c r="M51" s="25">
        <v>32.82571875</v>
      </c>
      <c r="N51" s="25">
        <v>9.4063373342070005</v>
      </c>
      <c r="Q51" s="27"/>
      <c r="R51" s="27"/>
      <c r="S51" s="13">
        <v>2.75</v>
      </c>
      <c r="T51" s="13">
        <v>3.26</v>
      </c>
      <c r="U51" s="25">
        <v>34.746378906250001</v>
      </c>
      <c r="X51" s="27"/>
      <c r="Y51" s="27"/>
      <c r="Z51" s="13">
        <v>2.75</v>
      </c>
      <c r="AA51" s="13">
        <v>9.4063373342070005</v>
      </c>
      <c r="AB51" s="25">
        <v>34.746378906250001</v>
      </c>
      <c r="AC51" s="13">
        <v>0.19273529598428374</v>
      </c>
      <c r="AD51" s="25">
        <v>27.071417598899888</v>
      </c>
    </row>
    <row r="52" spans="3:30" x14ac:dyDescent="0.25">
      <c r="C52" s="28"/>
      <c r="D52" s="28"/>
      <c r="E52" s="13">
        <v>3.1</v>
      </c>
      <c r="F52" s="13">
        <v>4335.54</v>
      </c>
      <c r="G52" s="13">
        <f t="shared" si="9"/>
        <v>3468.4320000000002</v>
      </c>
      <c r="J52" s="28"/>
      <c r="K52" s="28"/>
      <c r="L52" s="13">
        <v>3.1</v>
      </c>
      <c r="M52" s="25">
        <v>37.0035375</v>
      </c>
      <c r="N52" s="25">
        <v>13.433365207851601</v>
      </c>
      <c r="Q52" s="28"/>
      <c r="R52" s="28"/>
      <c r="S52" s="13">
        <v>3.1</v>
      </c>
      <c r="T52" s="13">
        <v>3.26</v>
      </c>
      <c r="U52" s="25">
        <v>49.773313250000008</v>
      </c>
      <c r="X52" s="28"/>
      <c r="Y52" s="28"/>
      <c r="Z52" s="13">
        <v>3.1</v>
      </c>
      <c r="AA52" s="13">
        <v>13.433365207851601</v>
      </c>
      <c r="AB52" s="25">
        <v>49.773313250000008</v>
      </c>
      <c r="AC52" s="13">
        <v>0.24417237499392253</v>
      </c>
      <c r="AD52" s="25">
        <v>26.989091805841554</v>
      </c>
    </row>
    <row r="53" spans="3:30" x14ac:dyDescent="0.25">
      <c r="C53" s="26" t="s">
        <v>21</v>
      </c>
      <c r="D53" s="26" t="s">
        <v>10</v>
      </c>
      <c r="E53" s="13">
        <v>1.5</v>
      </c>
      <c r="F53" s="13">
        <v>1170.26</v>
      </c>
      <c r="G53" s="13">
        <f t="shared" si="9"/>
        <v>936.20800000000008</v>
      </c>
      <c r="J53" s="26" t="s">
        <v>21</v>
      </c>
      <c r="K53" s="26" t="s">
        <v>10</v>
      </c>
      <c r="L53" s="13">
        <v>1.5</v>
      </c>
      <c r="M53" s="25">
        <v>17.904937500000003</v>
      </c>
      <c r="N53" s="25">
        <v>1.7545007194260005</v>
      </c>
      <c r="Q53" s="26" t="s">
        <v>21</v>
      </c>
      <c r="R53" s="26" t="s">
        <v>10</v>
      </c>
      <c r="S53" s="13">
        <v>1.5</v>
      </c>
      <c r="T53" s="13">
        <v>4.3099999999999996</v>
      </c>
      <c r="U53" s="25">
        <v>7.4549531250000003</v>
      </c>
      <c r="X53" s="26" t="s">
        <v>21</v>
      </c>
      <c r="Y53" s="26" t="s">
        <v>10</v>
      </c>
      <c r="Z53" s="13">
        <v>1.5</v>
      </c>
      <c r="AA53" s="13">
        <v>1.7545007194260005</v>
      </c>
      <c r="AB53" s="25">
        <v>7.4549531250000003</v>
      </c>
      <c r="AC53" s="13">
        <v>2.8520470167564236E-2</v>
      </c>
      <c r="AD53" s="25">
        <v>23.534698206784505</v>
      </c>
    </row>
    <row r="54" spans="3:30" x14ac:dyDescent="0.25">
      <c r="C54" s="27"/>
      <c r="D54" s="27"/>
      <c r="E54" s="13">
        <v>2.5</v>
      </c>
      <c r="F54" s="13">
        <v>3177.03</v>
      </c>
      <c r="G54" s="13">
        <f t="shared" si="9"/>
        <v>2541.6240000000003</v>
      </c>
      <c r="J54" s="27"/>
      <c r="K54" s="27"/>
      <c r="L54" s="13">
        <v>2.5</v>
      </c>
      <c r="M54" s="25">
        <v>29.841562500000002</v>
      </c>
      <c r="N54" s="25">
        <v>7.9385512915050018</v>
      </c>
      <c r="Q54" s="27"/>
      <c r="R54" s="27"/>
      <c r="S54" s="13">
        <v>2.5</v>
      </c>
      <c r="T54" s="13">
        <v>4.3099999999999996</v>
      </c>
      <c r="U54" s="25">
        <v>34.513671875</v>
      </c>
      <c r="X54" s="27"/>
      <c r="Y54" s="27"/>
      <c r="Z54" s="13">
        <v>2.5</v>
      </c>
      <c r="AA54" s="13">
        <v>7.9385512915050018</v>
      </c>
      <c r="AB54" s="25">
        <v>34.513671875</v>
      </c>
      <c r="AC54" s="13">
        <v>7.7427571083739183E-2</v>
      </c>
      <c r="AD54" s="25">
        <v>23.001178548189468</v>
      </c>
    </row>
    <row r="55" spans="3:30" x14ac:dyDescent="0.25">
      <c r="C55" s="27"/>
      <c r="D55" s="27"/>
      <c r="E55" s="13">
        <v>2.75</v>
      </c>
      <c r="F55" s="13">
        <v>3826.05</v>
      </c>
      <c r="G55" s="13">
        <f t="shared" si="9"/>
        <v>3060.84</v>
      </c>
      <c r="J55" s="27"/>
      <c r="K55" s="27"/>
      <c r="L55" s="13">
        <v>2.75</v>
      </c>
      <c r="M55" s="25">
        <v>32.82571875</v>
      </c>
      <c r="N55" s="25">
        <v>10.516307238442501</v>
      </c>
      <c r="Q55" s="27"/>
      <c r="R55" s="27"/>
      <c r="S55" s="13">
        <v>2.75</v>
      </c>
      <c r="T55" s="13">
        <v>4.3099999999999996</v>
      </c>
      <c r="U55" s="25">
        <v>45.937697265624998</v>
      </c>
      <c r="X55" s="27"/>
      <c r="Y55" s="27"/>
      <c r="Z55" s="13">
        <v>2.75</v>
      </c>
      <c r="AA55" s="13">
        <v>10.516307238442501</v>
      </c>
      <c r="AB55" s="25">
        <v>45.937697265624998</v>
      </c>
      <c r="AC55" s="13">
        <v>9.3244872835616999E-2</v>
      </c>
      <c r="AD55" s="25">
        <v>22.892543301929528</v>
      </c>
    </row>
    <row r="56" spans="3:30" x14ac:dyDescent="0.25">
      <c r="C56" s="27"/>
      <c r="D56" s="28"/>
      <c r="E56" s="13">
        <v>3.1</v>
      </c>
      <c r="F56" s="13">
        <v>4833.58</v>
      </c>
      <c r="G56" s="13">
        <f t="shared" si="9"/>
        <v>3866.864</v>
      </c>
      <c r="J56" s="27"/>
      <c r="K56" s="28"/>
      <c r="L56" s="13">
        <v>3.1</v>
      </c>
      <c r="M56" s="25">
        <v>37.0035375</v>
      </c>
      <c r="N56" s="25">
        <v>14.976507055953201</v>
      </c>
      <c r="Q56" s="27"/>
      <c r="R56" s="28"/>
      <c r="S56" s="13">
        <v>3.1</v>
      </c>
      <c r="T56" s="13">
        <v>4.3099999999999996</v>
      </c>
      <c r="U56" s="25">
        <v>65.804595125000006</v>
      </c>
      <c r="X56" s="27"/>
      <c r="Y56" s="28"/>
      <c r="Z56" s="13">
        <v>3.1</v>
      </c>
      <c r="AA56" s="13">
        <v>14.976507055953201</v>
      </c>
      <c r="AB56" s="25">
        <v>65.804595125000006</v>
      </c>
      <c r="AC56" s="13">
        <v>0.11779944131435334</v>
      </c>
      <c r="AD56" s="25">
        <v>22.759059648500802</v>
      </c>
    </row>
    <row r="57" spans="3:30" x14ac:dyDescent="0.25">
      <c r="C57" s="27"/>
      <c r="D57" s="26" t="s">
        <v>11</v>
      </c>
      <c r="E57" s="13">
        <v>1.5</v>
      </c>
      <c r="F57" s="13">
        <v>1181.0999999999999</v>
      </c>
      <c r="G57" s="13">
        <f t="shared" si="9"/>
        <v>944.88</v>
      </c>
      <c r="J57" s="27"/>
      <c r="K57" s="26" t="s">
        <v>11</v>
      </c>
      <c r="L57" s="13">
        <v>1.5</v>
      </c>
      <c r="M57" s="25">
        <v>17.904937500000003</v>
      </c>
      <c r="N57" s="25">
        <v>1.7707524821100005</v>
      </c>
      <c r="Q57" s="27"/>
      <c r="R57" s="26" t="s">
        <v>11</v>
      </c>
      <c r="S57" s="13">
        <v>1.5</v>
      </c>
      <c r="T57" s="13">
        <v>4.3099999999999996</v>
      </c>
      <c r="U57" s="25">
        <v>7.4549531250000003</v>
      </c>
      <c r="X57" s="27"/>
      <c r="Y57" s="26" t="s">
        <v>11</v>
      </c>
      <c r="Z57" s="13">
        <v>1.5</v>
      </c>
      <c r="AA57" s="13">
        <v>1.7707524821100005</v>
      </c>
      <c r="AB57" s="25">
        <v>7.4549531250000003</v>
      </c>
      <c r="AC57" s="13">
        <v>2.8784652397680958E-2</v>
      </c>
      <c r="AD57" s="25">
        <v>23.752697735574298</v>
      </c>
    </row>
    <row r="58" spans="3:30" x14ac:dyDescent="0.25">
      <c r="C58" s="27"/>
      <c r="D58" s="27"/>
      <c r="E58" s="13">
        <v>2.5</v>
      </c>
      <c r="F58" s="13">
        <v>3211.22</v>
      </c>
      <c r="G58" s="13">
        <f t="shared" si="9"/>
        <v>2568.9760000000001</v>
      </c>
      <c r="J58" s="27"/>
      <c r="K58" s="27"/>
      <c r="L58" s="13">
        <v>2.5</v>
      </c>
      <c r="M58" s="25">
        <v>29.841562500000002</v>
      </c>
      <c r="N58" s="25">
        <v>8.0239829898700012</v>
      </c>
      <c r="Q58" s="27"/>
      <c r="R58" s="27"/>
      <c r="S58" s="13">
        <v>2.5</v>
      </c>
      <c r="T58" s="13">
        <v>4.3099999999999996</v>
      </c>
      <c r="U58" s="25">
        <v>34.513671875</v>
      </c>
      <c r="X58" s="27"/>
      <c r="Y58" s="27"/>
      <c r="Z58" s="13">
        <v>2.5</v>
      </c>
      <c r="AA58" s="13">
        <v>8.0239829898700012</v>
      </c>
      <c r="AB58" s="25">
        <v>34.513671875</v>
      </c>
      <c r="AC58" s="13">
        <v>7.826081743500217E-2</v>
      </c>
      <c r="AD58" s="25">
        <v>23.24870856665407</v>
      </c>
    </row>
    <row r="59" spans="3:30" x14ac:dyDescent="0.25">
      <c r="C59" s="27"/>
      <c r="D59" s="27"/>
      <c r="E59" s="13">
        <v>2.75</v>
      </c>
      <c r="F59" s="13">
        <v>3867.97</v>
      </c>
      <c r="G59" s="13">
        <f t="shared" si="9"/>
        <v>3094.3760000000002</v>
      </c>
      <c r="J59" s="27"/>
      <c r="K59" s="27"/>
      <c r="L59" s="13">
        <v>2.75</v>
      </c>
      <c r="M59" s="25">
        <v>32.82571875</v>
      </c>
      <c r="N59" s="25">
        <v>10.6315288375945</v>
      </c>
      <c r="Q59" s="27"/>
      <c r="R59" s="27"/>
      <c r="S59" s="13">
        <v>2.75</v>
      </c>
      <c r="T59" s="13">
        <v>4.3099999999999996</v>
      </c>
      <c r="U59" s="25">
        <v>45.937697265624998</v>
      </c>
      <c r="X59" s="27"/>
      <c r="Y59" s="27"/>
      <c r="Z59" s="13">
        <v>2.75</v>
      </c>
      <c r="AA59" s="13">
        <v>10.6315288375945</v>
      </c>
      <c r="AB59" s="25">
        <v>45.937697265624998</v>
      </c>
      <c r="AC59" s="13">
        <v>9.4266507437692007E-2</v>
      </c>
      <c r="AD59" s="25">
        <v>23.143364753613874</v>
      </c>
    </row>
    <row r="60" spans="3:30" x14ac:dyDescent="0.25">
      <c r="C60" s="28"/>
      <c r="D60" s="28"/>
      <c r="E60" s="13">
        <v>3.1</v>
      </c>
      <c r="F60" s="13">
        <v>4887.04</v>
      </c>
      <c r="G60" s="13">
        <f t="shared" si="9"/>
        <v>3909.6320000000001</v>
      </c>
      <c r="J60" s="28"/>
      <c r="K60" s="28"/>
      <c r="L60" s="13">
        <v>3.1</v>
      </c>
      <c r="M60" s="25">
        <v>37.0035375</v>
      </c>
      <c r="N60" s="25">
        <v>15.142149099161601</v>
      </c>
      <c r="Q60" s="28"/>
      <c r="R60" s="28"/>
      <c r="S60" s="13">
        <v>3.1</v>
      </c>
      <c r="T60" s="13">
        <v>4.3099999999999996</v>
      </c>
      <c r="U60" s="25">
        <v>65.804595125000006</v>
      </c>
      <c r="X60" s="28"/>
      <c r="Y60" s="28"/>
      <c r="Z60" s="13">
        <v>3.1</v>
      </c>
      <c r="AA60" s="13">
        <v>15.142149099161601</v>
      </c>
      <c r="AB60" s="25">
        <v>65.804595125000006</v>
      </c>
      <c r="AC60" s="13">
        <v>0.11910231788465224</v>
      </c>
      <c r="AD60" s="25">
        <v>23.010777697815978</v>
      </c>
    </row>
    <row r="88" spans="3:21" ht="45" x14ac:dyDescent="0.25">
      <c r="C88" s="1" t="s">
        <v>22</v>
      </c>
      <c r="D88" s="1" t="s">
        <v>0</v>
      </c>
      <c r="E88" s="1" t="s">
        <v>1</v>
      </c>
      <c r="F88" s="1" t="s">
        <v>12</v>
      </c>
      <c r="J88" s="1" t="s">
        <v>22</v>
      </c>
      <c r="K88" s="1" t="s">
        <v>0</v>
      </c>
      <c r="L88" s="1" t="s">
        <v>1</v>
      </c>
      <c r="M88" s="1" t="s">
        <v>9</v>
      </c>
      <c r="Q88" s="1" t="s">
        <v>22</v>
      </c>
      <c r="R88" s="1" t="s">
        <v>0</v>
      </c>
      <c r="S88" s="1" t="s">
        <v>1</v>
      </c>
      <c r="T88" s="1" t="s">
        <v>6</v>
      </c>
      <c r="U88" s="1" t="s">
        <v>7</v>
      </c>
    </row>
    <row r="89" spans="3:21" x14ac:dyDescent="0.25">
      <c r="C89" s="26" t="s">
        <v>19</v>
      </c>
      <c r="D89" s="26" t="s">
        <v>10</v>
      </c>
      <c r="E89" s="1">
        <v>1.5</v>
      </c>
      <c r="F89" s="1">
        <v>340.56</v>
      </c>
      <c r="J89" s="26" t="s">
        <v>19</v>
      </c>
      <c r="K89" s="26" t="s">
        <v>10</v>
      </c>
      <c r="L89" s="1">
        <v>1.5</v>
      </c>
      <c r="M89" s="24">
        <v>17.904</v>
      </c>
      <c r="Q89" s="26" t="s">
        <v>19</v>
      </c>
      <c r="R89" s="26" t="s">
        <v>10</v>
      </c>
      <c r="S89" s="1">
        <v>1.5</v>
      </c>
      <c r="T89" s="15">
        <v>2.21</v>
      </c>
      <c r="U89" s="25">
        <v>3.8226093749999999</v>
      </c>
    </row>
    <row r="90" spans="3:21" x14ac:dyDescent="0.25">
      <c r="C90" s="27"/>
      <c r="D90" s="27"/>
      <c r="E90" s="15">
        <v>2.5</v>
      </c>
      <c r="F90" s="15">
        <v>878.24</v>
      </c>
      <c r="J90" s="27"/>
      <c r="K90" s="27"/>
      <c r="L90" s="15">
        <v>2.5</v>
      </c>
      <c r="M90" s="25">
        <v>29.841562500000002</v>
      </c>
      <c r="Q90" s="27"/>
      <c r="R90" s="27"/>
      <c r="S90" s="15">
        <v>2.5</v>
      </c>
      <c r="T90" s="15">
        <v>2.21</v>
      </c>
      <c r="U90" s="25">
        <v>17.697265625</v>
      </c>
    </row>
    <row r="91" spans="3:21" x14ac:dyDescent="0.25">
      <c r="C91" s="27"/>
      <c r="D91" s="27"/>
      <c r="E91" s="15">
        <v>2.75</v>
      </c>
      <c r="F91" s="15">
        <v>1048.68</v>
      </c>
      <c r="J91" s="27"/>
      <c r="K91" s="27"/>
      <c r="L91" s="15">
        <v>2.75</v>
      </c>
      <c r="M91" s="25">
        <v>32.82571875</v>
      </c>
      <c r="Q91" s="27"/>
      <c r="R91" s="27"/>
      <c r="S91" s="15">
        <v>2.75</v>
      </c>
      <c r="T91" s="15">
        <v>2.21</v>
      </c>
      <c r="U91" s="25">
        <v>23.555060546875001</v>
      </c>
    </row>
    <row r="92" spans="3:21" x14ac:dyDescent="0.25">
      <c r="C92" s="27"/>
      <c r="D92" s="28"/>
      <c r="E92" s="15">
        <v>3.1</v>
      </c>
      <c r="F92" s="15">
        <v>1311.14</v>
      </c>
      <c r="J92" s="27"/>
      <c r="K92" s="28"/>
      <c r="L92" s="15">
        <v>3.1</v>
      </c>
      <c r="M92" s="25">
        <v>37.0035375</v>
      </c>
      <c r="Q92" s="27"/>
      <c r="R92" s="28"/>
      <c r="S92" s="15">
        <v>3.1</v>
      </c>
      <c r="T92" s="15">
        <v>2.21</v>
      </c>
      <c r="U92" s="25">
        <v>33.742031375000003</v>
      </c>
    </row>
    <row r="93" spans="3:21" x14ac:dyDescent="0.25">
      <c r="C93" s="27"/>
      <c r="D93" s="26" t="s">
        <v>11</v>
      </c>
      <c r="E93" s="15">
        <v>1.5</v>
      </c>
      <c r="F93" s="15">
        <v>356.65</v>
      </c>
      <c r="J93" s="27"/>
      <c r="K93" s="26" t="s">
        <v>11</v>
      </c>
      <c r="L93" s="15">
        <v>1.5</v>
      </c>
      <c r="M93" s="25">
        <v>17.904937500000003</v>
      </c>
      <c r="Q93" s="27"/>
      <c r="R93" s="26" t="s">
        <v>11</v>
      </c>
      <c r="S93" s="15">
        <v>1.5</v>
      </c>
      <c r="T93" s="15">
        <v>2.21</v>
      </c>
      <c r="U93" s="25">
        <v>3.8226093749999999</v>
      </c>
    </row>
    <row r="94" spans="3:21" x14ac:dyDescent="0.25">
      <c r="C94" s="27"/>
      <c r="D94" s="27"/>
      <c r="E94" s="15">
        <v>2.5</v>
      </c>
      <c r="F94" s="15">
        <v>923.42</v>
      </c>
      <c r="J94" s="27"/>
      <c r="K94" s="27"/>
      <c r="L94" s="15">
        <v>2.5</v>
      </c>
      <c r="M94" s="25">
        <v>29.841562500000002</v>
      </c>
      <c r="Q94" s="27"/>
      <c r="R94" s="27"/>
      <c r="S94" s="15">
        <v>2.5</v>
      </c>
      <c r="T94" s="15">
        <v>2.21</v>
      </c>
      <c r="U94" s="25">
        <v>17.697265625</v>
      </c>
    </row>
    <row r="95" spans="3:21" x14ac:dyDescent="0.25">
      <c r="C95" s="27"/>
      <c r="D95" s="27"/>
      <c r="E95" s="15">
        <v>2.75</v>
      </c>
      <c r="F95" s="15">
        <v>1103.49</v>
      </c>
      <c r="J95" s="27"/>
      <c r="K95" s="27"/>
      <c r="L95" s="15">
        <v>2.75</v>
      </c>
      <c r="M95" s="25">
        <v>32.82571875</v>
      </c>
      <c r="Q95" s="27"/>
      <c r="R95" s="27"/>
      <c r="S95" s="15">
        <v>2.75</v>
      </c>
      <c r="T95" s="15">
        <v>2.21</v>
      </c>
      <c r="U95" s="25">
        <v>23.555060546875001</v>
      </c>
    </row>
    <row r="96" spans="3:21" x14ac:dyDescent="0.25">
      <c r="C96" s="28"/>
      <c r="D96" s="28"/>
      <c r="E96" s="15">
        <v>3.1</v>
      </c>
      <c r="F96" s="15">
        <v>1380.78</v>
      </c>
      <c r="J96" s="28"/>
      <c r="K96" s="28"/>
      <c r="L96" s="15">
        <v>3.1</v>
      </c>
      <c r="M96" s="25">
        <v>37.0035375</v>
      </c>
      <c r="Q96" s="28"/>
      <c r="R96" s="28"/>
      <c r="S96" s="15">
        <v>3.1</v>
      </c>
      <c r="T96" s="15">
        <v>2.21</v>
      </c>
      <c r="U96" s="25">
        <v>33.742031375000003</v>
      </c>
    </row>
    <row r="97" spans="3:21" ht="15" customHeight="1" x14ac:dyDescent="0.25">
      <c r="C97" s="26" t="s">
        <v>20</v>
      </c>
      <c r="D97" s="29" t="s">
        <v>23</v>
      </c>
      <c r="E97" s="15">
        <v>1.5</v>
      </c>
      <c r="F97" s="15">
        <v>1046.7</v>
      </c>
      <c r="J97" s="26" t="s">
        <v>20</v>
      </c>
      <c r="K97" s="29" t="s">
        <v>23</v>
      </c>
      <c r="L97" s="15">
        <v>1.5</v>
      </c>
      <c r="M97" s="25">
        <v>17.904937500000003</v>
      </c>
      <c r="Q97" s="26" t="s">
        <v>20</v>
      </c>
      <c r="R97" s="29" t="s">
        <v>23</v>
      </c>
      <c r="S97" s="15">
        <v>1.5</v>
      </c>
      <c r="T97" s="15">
        <v>3.26</v>
      </c>
      <c r="U97" s="25">
        <v>5.6387812500000001</v>
      </c>
    </row>
    <row r="98" spans="3:21" x14ac:dyDescent="0.25">
      <c r="C98" s="27"/>
      <c r="D98" s="30"/>
      <c r="E98" s="15">
        <v>2.5</v>
      </c>
      <c r="F98" s="15">
        <v>2829.22</v>
      </c>
      <c r="J98" s="27"/>
      <c r="K98" s="30"/>
      <c r="L98" s="15">
        <v>2.5</v>
      </c>
      <c r="M98" s="25">
        <v>29.841562500000002</v>
      </c>
      <c r="Q98" s="27"/>
      <c r="R98" s="30"/>
      <c r="S98" s="15">
        <v>2.5</v>
      </c>
      <c r="T98" s="15">
        <v>3.26</v>
      </c>
      <c r="U98" s="25">
        <v>26.10546875</v>
      </c>
    </row>
    <row r="99" spans="3:21" x14ac:dyDescent="0.25">
      <c r="C99" s="27"/>
      <c r="D99" s="30"/>
      <c r="E99" s="15">
        <v>2.75</v>
      </c>
      <c r="F99" s="15">
        <v>3407.18</v>
      </c>
      <c r="J99" s="27"/>
      <c r="K99" s="30"/>
      <c r="L99" s="15">
        <v>2.75</v>
      </c>
      <c r="M99" s="25">
        <v>32.82571875</v>
      </c>
      <c r="Q99" s="27"/>
      <c r="R99" s="30"/>
      <c r="S99" s="15">
        <v>2.75</v>
      </c>
      <c r="T99" s="15">
        <v>3.26</v>
      </c>
      <c r="U99" s="25">
        <v>34.746378906250001</v>
      </c>
    </row>
    <row r="100" spans="3:21" x14ac:dyDescent="0.25">
      <c r="C100" s="27"/>
      <c r="D100" s="31"/>
      <c r="E100" s="15">
        <v>3.1</v>
      </c>
      <c r="F100" s="15">
        <v>4306.38</v>
      </c>
      <c r="J100" s="27"/>
      <c r="K100" s="31"/>
      <c r="L100" s="15">
        <v>3.1</v>
      </c>
      <c r="M100" s="25">
        <v>37.0035375</v>
      </c>
      <c r="Q100" s="27"/>
      <c r="R100" s="31"/>
      <c r="S100" s="15">
        <v>3.1</v>
      </c>
      <c r="T100" s="15">
        <v>3.26</v>
      </c>
      <c r="U100" s="25">
        <v>49.773313250000008</v>
      </c>
    </row>
    <row r="101" spans="3:21" x14ac:dyDescent="0.25">
      <c r="C101" s="27"/>
      <c r="D101" s="26" t="s">
        <v>11</v>
      </c>
      <c r="E101" s="15">
        <v>1.5</v>
      </c>
      <c r="F101" s="15">
        <v>1053.9000000000001</v>
      </c>
      <c r="J101" s="27"/>
      <c r="K101" s="26" t="s">
        <v>11</v>
      </c>
      <c r="L101" s="15">
        <v>1.5</v>
      </c>
      <c r="M101" s="25">
        <v>17.904937500000003</v>
      </c>
      <c r="Q101" s="27"/>
      <c r="R101" s="26" t="s">
        <v>11</v>
      </c>
      <c r="S101" s="15">
        <v>1.5</v>
      </c>
      <c r="T101" s="15">
        <v>3.26</v>
      </c>
      <c r="U101" s="25">
        <v>5.6387812500000001</v>
      </c>
    </row>
    <row r="102" spans="3:21" x14ac:dyDescent="0.25">
      <c r="C102" s="27"/>
      <c r="D102" s="27"/>
      <c r="E102" s="15">
        <v>2.5</v>
      </c>
      <c r="F102" s="15">
        <v>2850.35</v>
      </c>
      <c r="J102" s="27"/>
      <c r="K102" s="27"/>
      <c r="L102" s="15">
        <v>2.5</v>
      </c>
      <c r="M102" s="25">
        <v>29.841562500000002</v>
      </c>
      <c r="Q102" s="27"/>
      <c r="R102" s="27"/>
      <c r="S102" s="15">
        <v>2.5</v>
      </c>
      <c r="T102" s="15">
        <v>3.26</v>
      </c>
      <c r="U102" s="25">
        <v>26.10546875</v>
      </c>
    </row>
    <row r="103" spans="3:21" x14ac:dyDescent="0.25">
      <c r="C103" s="27"/>
      <c r="D103" s="27"/>
      <c r="E103" s="15">
        <v>2.75</v>
      </c>
      <c r="F103" s="15">
        <v>3422.22</v>
      </c>
      <c r="J103" s="27"/>
      <c r="K103" s="27"/>
      <c r="L103" s="15">
        <v>2.75</v>
      </c>
      <c r="M103" s="25">
        <v>32.82571875</v>
      </c>
      <c r="Q103" s="27"/>
      <c r="R103" s="27"/>
      <c r="S103" s="15">
        <v>2.75</v>
      </c>
      <c r="T103" s="15">
        <v>3.26</v>
      </c>
      <c r="U103" s="25">
        <v>34.746378906250001</v>
      </c>
    </row>
    <row r="104" spans="3:21" x14ac:dyDescent="0.25">
      <c r="C104" s="28"/>
      <c r="D104" s="28"/>
      <c r="E104" s="15">
        <v>3.1</v>
      </c>
      <c r="F104" s="15">
        <v>4335.54</v>
      </c>
      <c r="J104" s="28"/>
      <c r="K104" s="28"/>
      <c r="L104" s="15">
        <v>3.1</v>
      </c>
      <c r="M104" s="25">
        <v>37.0035375</v>
      </c>
      <c r="Q104" s="28"/>
      <c r="R104" s="28"/>
      <c r="S104" s="15">
        <v>3.1</v>
      </c>
      <c r="T104" s="15">
        <v>3.26</v>
      </c>
      <c r="U104" s="25">
        <v>49.773313250000008</v>
      </c>
    </row>
    <row r="105" spans="3:21" x14ac:dyDescent="0.25">
      <c r="C105" s="26" t="s">
        <v>21</v>
      </c>
      <c r="D105" s="26" t="s">
        <v>10</v>
      </c>
      <c r="E105" s="15">
        <v>1.5</v>
      </c>
      <c r="F105" s="15">
        <v>1170.26</v>
      </c>
      <c r="J105" s="26" t="s">
        <v>21</v>
      </c>
      <c r="K105" s="26" t="s">
        <v>10</v>
      </c>
      <c r="L105" s="15">
        <v>1.5</v>
      </c>
      <c r="M105" s="25">
        <v>17.904937500000003</v>
      </c>
      <c r="Q105" s="26" t="s">
        <v>21</v>
      </c>
      <c r="R105" s="26" t="s">
        <v>10</v>
      </c>
      <c r="S105" s="15">
        <v>1.5</v>
      </c>
      <c r="T105" s="15">
        <v>4.3099999999999996</v>
      </c>
      <c r="U105" s="25">
        <v>7.4549531250000003</v>
      </c>
    </row>
    <row r="106" spans="3:21" x14ac:dyDescent="0.25">
      <c r="C106" s="27"/>
      <c r="D106" s="27"/>
      <c r="E106" s="15">
        <v>2.5</v>
      </c>
      <c r="F106" s="15">
        <v>3177.03</v>
      </c>
      <c r="J106" s="27"/>
      <c r="K106" s="27"/>
      <c r="L106" s="15">
        <v>2.5</v>
      </c>
      <c r="M106" s="25">
        <v>29.841562500000002</v>
      </c>
      <c r="Q106" s="27"/>
      <c r="R106" s="27"/>
      <c r="S106" s="15">
        <v>2.5</v>
      </c>
      <c r="T106" s="15">
        <v>4.3099999999999996</v>
      </c>
      <c r="U106" s="25">
        <v>34.513671875</v>
      </c>
    </row>
    <row r="107" spans="3:21" x14ac:dyDescent="0.25">
      <c r="C107" s="27"/>
      <c r="D107" s="27"/>
      <c r="E107" s="15">
        <v>2.75</v>
      </c>
      <c r="F107" s="15">
        <v>3826.05</v>
      </c>
      <c r="J107" s="27"/>
      <c r="K107" s="27"/>
      <c r="L107" s="15">
        <v>2.75</v>
      </c>
      <c r="M107" s="25">
        <v>32.82571875</v>
      </c>
      <c r="Q107" s="27"/>
      <c r="R107" s="27"/>
      <c r="S107" s="15">
        <v>2.75</v>
      </c>
      <c r="T107" s="15">
        <v>4.3099999999999996</v>
      </c>
      <c r="U107" s="25">
        <v>45.937697265624998</v>
      </c>
    </row>
    <row r="108" spans="3:21" x14ac:dyDescent="0.25">
      <c r="C108" s="27"/>
      <c r="D108" s="28"/>
      <c r="E108" s="15">
        <v>3.1</v>
      </c>
      <c r="F108" s="15">
        <v>4833.58</v>
      </c>
      <c r="J108" s="27"/>
      <c r="K108" s="28"/>
      <c r="L108" s="15">
        <v>3.1</v>
      </c>
      <c r="M108" s="25">
        <v>37.0035375</v>
      </c>
      <c r="Q108" s="27"/>
      <c r="R108" s="28"/>
      <c r="S108" s="15">
        <v>3.1</v>
      </c>
      <c r="T108" s="15">
        <v>4.3099999999999996</v>
      </c>
      <c r="U108" s="25">
        <v>65.804595125000006</v>
      </c>
    </row>
    <row r="109" spans="3:21" x14ac:dyDescent="0.25">
      <c r="C109" s="27"/>
      <c r="D109" s="26" t="s">
        <v>11</v>
      </c>
      <c r="E109" s="15">
        <v>1.5</v>
      </c>
      <c r="F109" s="15">
        <v>1181.0999999999999</v>
      </c>
      <c r="J109" s="27"/>
      <c r="K109" s="26" t="s">
        <v>11</v>
      </c>
      <c r="L109" s="15">
        <v>1.5</v>
      </c>
      <c r="M109" s="25">
        <v>17.904937500000003</v>
      </c>
      <c r="Q109" s="27"/>
      <c r="R109" s="26" t="s">
        <v>11</v>
      </c>
      <c r="S109" s="15">
        <v>1.5</v>
      </c>
      <c r="T109" s="15">
        <v>4.3099999999999996</v>
      </c>
      <c r="U109" s="25">
        <v>7.4549531250000003</v>
      </c>
    </row>
    <row r="110" spans="3:21" x14ac:dyDescent="0.25">
      <c r="C110" s="27"/>
      <c r="D110" s="27"/>
      <c r="E110" s="15">
        <v>2.5</v>
      </c>
      <c r="F110" s="15">
        <v>3211.22</v>
      </c>
      <c r="J110" s="27"/>
      <c r="K110" s="27"/>
      <c r="L110" s="15">
        <v>2.5</v>
      </c>
      <c r="M110" s="25">
        <v>29.841562500000002</v>
      </c>
      <c r="Q110" s="27"/>
      <c r="R110" s="27"/>
      <c r="S110" s="15">
        <v>2.5</v>
      </c>
      <c r="T110" s="15">
        <v>4.3099999999999996</v>
      </c>
      <c r="U110" s="25">
        <v>34.513671875</v>
      </c>
    </row>
    <row r="111" spans="3:21" x14ac:dyDescent="0.25">
      <c r="C111" s="27"/>
      <c r="D111" s="27"/>
      <c r="E111" s="15">
        <v>2.75</v>
      </c>
      <c r="F111" s="15">
        <v>3867.97</v>
      </c>
      <c r="J111" s="27"/>
      <c r="K111" s="27"/>
      <c r="L111" s="15">
        <v>2.75</v>
      </c>
      <c r="M111" s="25">
        <v>32.82571875</v>
      </c>
      <c r="Q111" s="27"/>
      <c r="R111" s="27"/>
      <c r="S111" s="15">
        <v>2.75</v>
      </c>
      <c r="T111" s="15">
        <v>4.3099999999999996</v>
      </c>
      <c r="U111" s="25">
        <v>45.937697265624998</v>
      </c>
    </row>
    <row r="112" spans="3:21" x14ac:dyDescent="0.25">
      <c r="C112" s="28"/>
      <c r="D112" s="28"/>
      <c r="E112" s="15">
        <v>3.1</v>
      </c>
      <c r="F112" s="15">
        <v>4887.04</v>
      </c>
      <c r="J112" s="28"/>
      <c r="K112" s="28"/>
      <c r="L112" s="15">
        <v>3.1</v>
      </c>
      <c r="M112" s="25">
        <v>37.0035375</v>
      </c>
      <c r="Q112" s="28"/>
      <c r="R112" s="28"/>
      <c r="S112" s="15">
        <v>3.1</v>
      </c>
      <c r="T112" s="15">
        <v>4.3099999999999996</v>
      </c>
      <c r="U112" s="25">
        <v>65.804595125000006</v>
      </c>
    </row>
    <row r="116" spans="3:13" ht="45" x14ac:dyDescent="0.25">
      <c r="C116" s="1" t="s">
        <v>22</v>
      </c>
      <c r="D116" s="1" t="s">
        <v>0</v>
      </c>
      <c r="E116" s="1" t="s">
        <v>1</v>
      </c>
      <c r="F116" s="1" t="s">
        <v>2</v>
      </c>
      <c r="J116" s="1" t="s">
        <v>22</v>
      </c>
      <c r="K116" s="1" t="s">
        <v>0</v>
      </c>
      <c r="L116" s="1" t="s">
        <v>1</v>
      </c>
      <c r="M116" s="1" t="s">
        <v>5</v>
      </c>
    </row>
    <row r="117" spans="3:13" x14ac:dyDescent="0.25">
      <c r="C117" s="26" t="s">
        <v>19</v>
      </c>
      <c r="D117" s="26" t="s">
        <v>10</v>
      </c>
      <c r="E117" s="1">
        <v>1.5</v>
      </c>
      <c r="F117" s="15">
        <v>272.44800000000004</v>
      </c>
      <c r="J117" s="26" t="s">
        <v>19</v>
      </c>
      <c r="K117" s="26" t="s">
        <v>10</v>
      </c>
      <c r="L117" s="1">
        <v>1.5</v>
      </c>
      <c r="M117" s="25">
        <v>0.51055447449600011</v>
      </c>
    </row>
    <row r="118" spans="3:13" x14ac:dyDescent="0.25">
      <c r="C118" s="27"/>
      <c r="D118" s="27"/>
      <c r="E118" s="15">
        <v>2.5</v>
      </c>
      <c r="F118" s="15">
        <v>702.5920000000001</v>
      </c>
      <c r="J118" s="27"/>
      <c r="K118" s="27"/>
      <c r="L118" s="15">
        <v>2.5</v>
      </c>
      <c r="M118" s="25">
        <v>2.1944877090400006</v>
      </c>
    </row>
    <row r="119" spans="3:13" x14ac:dyDescent="0.25">
      <c r="C119" s="27"/>
      <c r="D119" s="27"/>
      <c r="E119" s="15">
        <v>2.75</v>
      </c>
      <c r="F119" s="15">
        <v>838.94400000000007</v>
      </c>
      <c r="J119" s="27"/>
      <c r="K119" s="27"/>
      <c r="L119" s="15">
        <v>2.75</v>
      </c>
      <c r="M119" s="25">
        <v>2.8824090314580002</v>
      </c>
    </row>
    <row r="120" spans="3:13" x14ac:dyDescent="0.25">
      <c r="C120" s="27"/>
      <c r="D120" s="28"/>
      <c r="E120" s="15">
        <v>3.1</v>
      </c>
      <c r="F120" s="15">
        <v>1048.912</v>
      </c>
      <c r="J120" s="27"/>
      <c r="K120" s="28"/>
      <c r="L120" s="15">
        <v>3.1</v>
      </c>
      <c r="M120" s="25">
        <v>4.0624749070756003</v>
      </c>
    </row>
    <row r="121" spans="3:13" x14ac:dyDescent="0.25">
      <c r="C121" s="27"/>
      <c r="D121" s="26" t="s">
        <v>11</v>
      </c>
      <c r="E121" s="15">
        <v>1.5</v>
      </c>
      <c r="F121" s="15">
        <v>285.32</v>
      </c>
      <c r="J121" s="27"/>
      <c r="K121" s="26" t="s">
        <v>11</v>
      </c>
      <c r="L121" s="15">
        <v>1.5</v>
      </c>
      <c r="M121" s="25">
        <v>0.53470398166500011</v>
      </c>
    </row>
    <row r="122" spans="3:13" x14ac:dyDescent="0.25">
      <c r="C122" s="27"/>
      <c r="D122" s="27"/>
      <c r="E122" s="15">
        <v>2.5</v>
      </c>
      <c r="F122" s="15">
        <v>738.73599999999999</v>
      </c>
      <c r="J122" s="27"/>
      <c r="K122" s="27"/>
      <c r="L122" s="15">
        <v>2.5</v>
      </c>
      <c r="M122" s="25">
        <v>2.3073804885700007</v>
      </c>
    </row>
    <row r="123" spans="3:13" x14ac:dyDescent="0.25">
      <c r="C123" s="27"/>
      <c r="D123" s="27"/>
      <c r="E123" s="15">
        <v>2.75</v>
      </c>
      <c r="F123" s="15">
        <v>882.79200000000003</v>
      </c>
      <c r="J123" s="27"/>
      <c r="K123" s="27"/>
      <c r="L123" s="15">
        <v>2.75</v>
      </c>
      <c r="M123" s="25">
        <v>3.0330601729065005</v>
      </c>
    </row>
    <row r="124" spans="3:13" x14ac:dyDescent="0.25">
      <c r="C124" s="28"/>
      <c r="D124" s="28"/>
      <c r="E124" s="15">
        <v>3.1</v>
      </c>
      <c r="F124" s="15">
        <v>1104.624</v>
      </c>
      <c r="J124" s="28"/>
      <c r="K124" s="28"/>
      <c r="L124" s="15">
        <v>3.1</v>
      </c>
      <c r="M124" s="25">
        <v>4.2782495402412</v>
      </c>
    </row>
    <row r="125" spans="3:13" x14ac:dyDescent="0.25">
      <c r="C125" s="26" t="s">
        <v>20</v>
      </c>
      <c r="D125" s="29" t="s">
        <v>23</v>
      </c>
      <c r="E125" s="15">
        <v>1.5</v>
      </c>
      <c r="F125" s="15">
        <v>837.36000000000013</v>
      </c>
      <c r="J125" s="26" t="s">
        <v>20</v>
      </c>
      <c r="K125" s="29" t="s">
        <v>23</v>
      </c>
      <c r="L125" s="15">
        <v>1.5</v>
      </c>
      <c r="M125" s="25">
        <v>1.5692546126700004</v>
      </c>
    </row>
    <row r="126" spans="3:13" x14ac:dyDescent="0.25">
      <c r="C126" s="27"/>
      <c r="D126" s="30"/>
      <c r="E126" s="15">
        <v>2.5</v>
      </c>
      <c r="F126" s="15">
        <v>2263.3759999999997</v>
      </c>
      <c r="J126" s="27"/>
      <c r="K126" s="30"/>
      <c r="L126" s="15">
        <v>2.5</v>
      </c>
      <c r="M126" s="25">
        <v>7.0694667928699992</v>
      </c>
    </row>
    <row r="127" spans="3:13" x14ac:dyDescent="0.25">
      <c r="C127" s="27"/>
      <c r="D127" s="30"/>
      <c r="E127" s="15">
        <v>2.75</v>
      </c>
      <c r="F127" s="15">
        <v>2725.7440000000001</v>
      </c>
      <c r="J127" s="27"/>
      <c r="K127" s="30"/>
      <c r="L127" s="15">
        <v>2.75</v>
      </c>
      <c r="M127" s="25">
        <v>9.3649982871830009</v>
      </c>
    </row>
    <row r="128" spans="3:13" x14ac:dyDescent="0.25">
      <c r="C128" s="27"/>
      <c r="D128" s="31"/>
      <c r="E128" s="15">
        <v>3.1</v>
      </c>
      <c r="F128" s="15">
        <v>3445.1040000000003</v>
      </c>
      <c r="J128" s="27"/>
      <c r="K128" s="31"/>
      <c r="L128" s="15">
        <v>3.1</v>
      </c>
      <c r="M128" s="25">
        <v>13.343015002465201</v>
      </c>
    </row>
    <row r="129" spans="3:13" x14ac:dyDescent="0.25">
      <c r="C129" s="27"/>
      <c r="D129" s="26" t="s">
        <v>11</v>
      </c>
      <c r="E129" s="15">
        <v>1.5</v>
      </c>
      <c r="F129" s="15">
        <v>843.12000000000012</v>
      </c>
      <c r="J129" s="27"/>
      <c r="K129" s="26" t="s">
        <v>11</v>
      </c>
      <c r="L129" s="15">
        <v>1.5</v>
      </c>
      <c r="M129" s="25">
        <v>1.5800491413900006</v>
      </c>
    </row>
    <row r="130" spans="3:13" x14ac:dyDescent="0.25">
      <c r="C130" s="27"/>
      <c r="D130" s="27"/>
      <c r="E130" s="15">
        <v>2.5</v>
      </c>
      <c r="F130" s="15">
        <v>2280.2800000000002</v>
      </c>
      <c r="J130" s="27"/>
      <c r="K130" s="27"/>
      <c r="L130" s="15">
        <v>2.5</v>
      </c>
      <c r="M130" s="25">
        <v>7.1222650317250018</v>
      </c>
    </row>
    <row r="131" spans="3:13" x14ac:dyDescent="0.25">
      <c r="C131" s="27"/>
      <c r="D131" s="27"/>
      <c r="E131" s="15">
        <v>2.75</v>
      </c>
      <c r="F131" s="15">
        <v>2737.7759999999998</v>
      </c>
      <c r="J131" s="27"/>
      <c r="K131" s="27"/>
      <c r="L131" s="15">
        <v>2.75</v>
      </c>
      <c r="M131" s="25">
        <v>9.4063373342070005</v>
      </c>
    </row>
    <row r="132" spans="3:13" x14ac:dyDescent="0.25">
      <c r="C132" s="28"/>
      <c r="D132" s="28"/>
      <c r="E132" s="15">
        <v>3.1</v>
      </c>
      <c r="F132" s="15">
        <v>3468.4320000000002</v>
      </c>
      <c r="J132" s="28"/>
      <c r="K132" s="28"/>
      <c r="L132" s="15">
        <v>3.1</v>
      </c>
      <c r="M132" s="25">
        <v>13.433365207851601</v>
      </c>
    </row>
    <row r="133" spans="3:13" x14ac:dyDescent="0.25">
      <c r="C133" s="26" t="s">
        <v>21</v>
      </c>
      <c r="D133" s="26" t="s">
        <v>10</v>
      </c>
      <c r="E133" s="15">
        <v>1.5</v>
      </c>
      <c r="F133" s="15">
        <v>936.20800000000008</v>
      </c>
      <c r="J133" s="26" t="s">
        <v>21</v>
      </c>
      <c r="K133" s="26" t="s">
        <v>10</v>
      </c>
      <c r="L133" s="15">
        <v>1.5</v>
      </c>
      <c r="M133" s="25">
        <v>1.7545007194260005</v>
      </c>
    </row>
    <row r="134" spans="3:13" x14ac:dyDescent="0.25">
      <c r="C134" s="27"/>
      <c r="D134" s="27"/>
      <c r="E134" s="15">
        <v>2.5</v>
      </c>
      <c r="F134" s="15">
        <v>2541.6240000000003</v>
      </c>
      <c r="J134" s="27"/>
      <c r="K134" s="27"/>
      <c r="L134" s="15">
        <v>2.5</v>
      </c>
      <c r="M134" s="25">
        <v>7.9385512915050018</v>
      </c>
    </row>
    <row r="135" spans="3:13" x14ac:dyDescent="0.25">
      <c r="C135" s="27"/>
      <c r="D135" s="27"/>
      <c r="E135" s="15">
        <v>2.75</v>
      </c>
      <c r="F135" s="15">
        <v>3060.84</v>
      </c>
      <c r="J135" s="27"/>
      <c r="K135" s="27"/>
      <c r="L135" s="15">
        <v>2.75</v>
      </c>
      <c r="M135" s="25">
        <v>10.516307238442501</v>
      </c>
    </row>
    <row r="136" spans="3:13" x14ac:dyDescent="0.25">
      <c r="C136" s="27"/>
      <c r="D136" s="28"/>
      <c r="E136" s="15">
        <v>3.1</v>
      </c>
      <c r="F136" s="15">
        <v>3866.864</v>
      </c>
      <c r="J136" s="27"/>
      <c r="K136" s="28"/>
      <c r="L136" s="15">
        <v>3.1</v>
      </c>
      <c r="M136" s="25">
        <v>14.976507055953201</v>
      </c>
    </row>
    <row r="137" spans="3:13" x14ac:dyDescent="0.25">
      <c r="C137" s="27"/>
      <c r="D137" s="26" t="s">
        <v>11</v>
      </c>
      <c r="E137" s="15">
        <v>1.5</v>
      </c>
      <c r="F137" s="15">
        <v>944.88</v>
      </c>
      <c r="J137" s="27"/>
      <c r="K137" s="26" t="s">
        <v>11</v>
      </c>
      <c r="L137" s="15">
        <v>1.5</v>
      </c>
      <c r="M137" s="25">
        <v>1.7707524821100005</v>
      </c>
    </row>
    <row r="138" spans="3:13" x14ac:dyDescent="0.25">
      <c r="C138" s="27"/>
      <c r="D138" s="27"/>
      <c r="E138" s="15">
        <v>2.5</v>
      </c>
      <c r="F138" s="15">
        <v>2568.9760000000001</v>
      </c>
      <c r="J138" s="27"/>
      <c r="K138" s="27"/>
      <c r="L138" s="15">
        <v>2.5</v>
      </c>
      <c r="M138" s="25">
        <v>8.0239829898700012</v>
      </c>
    </row>
    <row r="139" spans="3:13" x14ac:dyDescent="0.25">
      <c r="C139" s="27"/>
      <c r="D139" s="27"/>
      <c r="E139" s="15">
        <v>2.75</v>
      </c>
      <c r="F139" s="15">
        <v>3094.3760000000002</v>
      </c>
      <c r="J139" s="27"/>
      <c r="K139" s="27"/>
      <c r="L139" s="15">
        <v>2.75</v>
      </c>
      <c r="M139" s="25">
        <v>10.6315288375945</v>
      </c>
    </row>
    <row r="140" spans="3:13" x14ac:dyDescent="0.25">
      <c r="C140" s="28"/>
      <c r="D140" s="28"/>
      <c r="E140" s="15">
        <v>3.1</v>
      </c>
      <c r="F140" s="15">
        <v>3909.6320000000001</v>
      </c>
      <c r="J140" s="28"/>
      <c r="K140" s="28"/>
      <c r="L140" s="15">
        <v>3.1</v>
      </c>
      <c r="M140" s="25">
        <v>15.142149099161601</v>
      </c>
    </row>
  </sheetData>
  <mergeCells count="90">
    <mergeCell ref="Y57:Y60"/>
    <mergeCell ref="R53:R56"/>
    <mergeCell ref="R57:R60"/>
    <mergeCell ref="X37:X44"/>
    <mergeCell ref="Y37:Y40"/>
    <mergeCell ref="Y41:Y44"/>
    <mergeCell ref="X45:X52"/>
    <mergeCell ref="Y45:Y48"/>
    <mergeCell ref="Y49:Y52"/>
    <mergeCell ref="X53:X60"/>
    <mergeCell ref="Y53:Y56"/>
    <mergeCell ref="J53:J60"/>
    <mergeCell ref="K53:K56"/>
    <mergeCell ref="K57:K60"/>
    <mergeCell ref="Q37:Q44"/>
    <mergeCell ref="R37:R40"/>
    <mergeCell ref="R41:R44"/>
    <mergeCell ref="Q45:Q52"/>
    <mergeCell ref="R45:R48"/>
    <mergeCell ref="R49:R52"/>
    <mergeCell ref="Q53:Q60"/>
    <mergeCell ref="J37:J44"/>
    <mergeCell ref="K37:K40"/>
    <mergeCell ref="K41:K44"/>
    <mergeCell ref="J45:J52"/>
    <mergeCell ref="K45:K48"/>
    <mergeCell ref="K49:K52"/>
    <mergeCell ref="C45:C52"/>
    <mergeCell ref="D45:D48"/>
    <mergeCell ref="D49:D52"/>
    <mergeCell ref="C53:C60"/>
    <mergeCell ref="D53:D56"/>
    <mergeCell ref="D57:D60"/>
    <mergeCell ref="C21:C28"/>
    <mergeCell ref="D21:D24"/>
    <mergeCell ref="D25:D28"/>
    <mergeCell ref="C37:C44"/>
    <mergeCell ref="D37:D40"/>
    <mergeCell ref="D41:D44"/>
    <mergeCell ref="C5:C12"/>
    <mergeCell ref="D5:D8"/>
    <mergeCell ref="D9:D12"/>
    <mergeCell ref="C13:C20"/>
    <mergeCell ref="D13:D16"/>
    <mergeCell ref="D17:D20"/>
    <mergeCell ref="C89:C96"/>
    <mergeCell ref="D89:D92"/>
    <mergeCell ref="D93:D96"/>
    <mergeCell ref="C97:C104"/>
    <mergeCell ref="D97:D100"/>
    <mergeCell ref="D101:D104"/>
    <mergeCell ref="C105:C112"/>
    <mergeCell ref="D105:D108"/>
    <mergeCell ref="D109:D112"/>
    <mergeCell ref="C117:C124"/>
    <mergeCell ref="D117:D120"/>
    <mergeCell ref="D121:D124"/>
    <mergeCell ref="C125:C132"/>
    <mergeCell ref="D125:D128"/>
    <mergeCell ref="D129:D132"/>
    <mergeCell ref="C133:C140"/>
    <mergeCell ref="D133:D136"/>
    <mergeCell ref="D137:D140"/>
    <mergeCell ref="J89:J96"/>
    <mergeCell ref="K89:K92"/>
    <mergeCell ref="K93:K96"/>
    <mergeCell ref="J97:J104"/>
    <mergeCell ref="K97:K100"/>
    <mergeCell ref="K101:K104"/>
    <mergeCell ref="J105:J112"/>
    <mergeCell ref="K105:K108"/>
    <mergeCell ref="K109:K112"/>
    <mergeCell ref="J117:J124"/>
    <mergeCell ref="K117:K120"/>
    <mergeCell ref="K121:K124"/>
    <mergeCell ref="J125:J132"/>
    <mergeCell ref="K125:K128"/>
    <mergeCell ref="K129:K132"/>
    <mergeCell ref="J133:J140"/>
    <mergeCell ref="K133:K136"/>
    <mergeCell ref="K137:K140"/>
    <mergeCell ref="Q105:Q112"/>
    <mergeCell ref="R105:R108"/>
    <mergeCell ref="R109:R112"/>
    <mergeCell ref="Q89:Q96"/>
    <mergeCell ref="R89:R92"/>
    <mergeCell ref="R93:R96"/>
    <mergeCell ref="Q97:Q104"/>
    <mergeCell ref="R97:R100"/>
    <mergeCell ref="R101:R10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Karno Malau</cp:lastModifiedBy>
  <dcterms:created xsi:type="dcterms:W3CDTF">2016-08-23T14:36:37Z</dcterms:created>
  <dcterms:modified xsi:type="dcterms:W3CDTF">2018-04-09T08:03:10Z</dcterms:modified>
</cp:coreProperties>
</file>