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uliah S2\Data Tesis\"/>
    </mc:Choice>
  </mc:AlternateContent>
  <xr:revisionPtr revIDLastSave="0" documentId="13_ncr:1_{6BF129F3-38D9-41AD-94ED-A5A47295EA86}" xr6:coauthVersionLast="47" xr6:coauthVersionMax="47" xr10:uidLastSave="{00000000-0000-0000-0000-000000000000}"/>
  <bookViews>
    <workbookView xWindow="-110" yWindow="-110" windowWidth="19420" windowHeight="10300" firstSheet="2" activeTab="5" xr2:uid="{00000000-000D-0000-FFFF-FFFF00000000}"/>
  </bookViews>
  <sheets>
    <sheet name="Criterion" sheetId="1" r:id="rId1"/>
    <sheet name="GHG Emission Reduction" sheetId="2" r:id="rId2"/>
    <sheet name="Programme Continuity" sheetId="3" r:id="rId3"/>
    <sheet name="Required Cost or Budget" sheetId="4" r:id="rId4"/>
    <sheet name="Community Involvement" sheetId="5" r:id="rId5"/>
    <sheet name="Resul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6" l="1" a="1"/>
  <c r="H22" i="6" s="1"/>
  <c r="P44" i="5"/>
  <c r="D23" i="5"/>
  <c r="F29" i="5" s="1"/>
  <c r="J23" i="5"/>
  <c r="E30" i="5" s="1"/>
  <c r="K23" i="5"/>
  <c r="F30" i="5" s="1"/>
  <c r="M23" i="5"/>
  <c r="H30" i="5" s="1"/>
  <c r="P44" i="4"/>
  <c r="D34" i="5" l="1"/>
  <c r="D32" i="5"/>
  <c r="D31" i="5"/>
  <c r="C32" i="5"/>
  <c r="H28" i="6"/>
  <c r="H24" i="6"/>
  <c r="H29" i="6"/>
  <c r="H27" i="6"/>
  <c r="H23" i="6"/>
  <c r="H25" i="6"/>
  <c r="H30" i="6"/>
  <c r="H26" i="6"/>
  <c r="P44" i="3"/>
  <c r="C35" i="3"/>
  <c r="J23" i="3"/>
  <c r="E30" i="3" s="1"/>
  <c r="D31" i="3" s="1"/>
  <c r="Y23" i="3"/>
  <c r="I32" i="3" s="1"/>
  <c r="BB30" i="2"/>
  <c r="AP17" i="2"/>
  <c r="AS16" i="2"/>
  <c r="AQ16" i="2"/>
  <c r="J23" i="2"/>
  <c r="N23" i="2"/>
  <c r="AU16" i="2" s="1"/>
  <c r="Y23" i="2"/>
  <c r="AU18" i="2" s="1"/>
  <c r="AK22" i="5"/>
  <c r="AH22" i="5"/>
  <c r="AG22" i="5"/>
  <c r="AF22" i="5"/>
  <c r="AE22" i="5"/>
  <c r="AD22" i="5"/>
  <c r="AC22" i="5"/>
  <c r="AA22" i="5"/>
  <c r="Z22" i="5"/>
  <c r="Y22" i="5"/>
  <c r="T22" i="5"/>
  <c r="G22" i="5"/>
  <c r="B22" i="5"/>
  <c r="AK22" i="4"/>
  <c r="AH22" i="4"/>
  <c r="AG22" i="4"/>
  <c r="AF22" i="4"/>
  <c r="AE22" i="4"/>
  <c r="AC22" i="4"/>
  <c r="AA22" i="4"/>
  <c r="Y22" i="4"/>
  <c r="V22" i="4"/>
  <c r="T22" i="4"/>
  <c r="P22" i="4"/>
  <c r="N22" i="4"/>
  <c r="I22" i="4"/>
  <c r="H22" i="4"/>
  <c r="G22" i="4"/>
  <c r="B22" i="4"/>
  <c r="AJ22" i="3"/>
  <c r="AI22" i="3"/>
  <c r="AH22" i="3"/>
  <c r="AG22" i="3"/>
  <c r="AE22" i="3"/>
  <c r="AD22" i="3"/>
  <c r="AB22" i="3"/>
  <c r="AA22" i="3"/>
  <c r="Z22" i="3"/>
  <c r="X22" i="3"/>
  <c r="V22" i="3"/>
  <c r="U22" i="3"/>
  <c r="T22" i="3"/>
  <c r="S22" i="3"/>
  <c r="R22" i="3"/>
  <c r="Q22" i="3"/>
  <c r="P22" i="3"/>
  <c r="O22" i="3"/>
  <c r="N22" i="3"/>
  <c r="N23" i="3" s="1"/>
  <c r="I30" i="3" s="1"/>
  <c r="M22" i="3"/>
  <c r="L22" i="3"/>
  <c r="K22" i="3"/>
  <c r="K23" i="3" s="1"/>
  <c r="F30" i="3" s="1"/>
  <c r="I22" i="3"/>
  <c r="H22" i="3"/>
  <c r="G22" i="3"/>
  <c r="G23" i="3" s="1"/>
  <c r="I29" i="3" s="1"/>
  <c r="F22" i="3"/>
  <c r="E22" i="3"/>
  <c r="D22" i="3"/>
  <c r="B22" i="3"/>
  <c r="AI22" i="2"/>
  <c r="AG22" i="2"/>
  <c r="AE22" i="2"/>
  <c r="AD22" i="2"/>
  <c r="AA22" i="2"/>
  <c r="Z22" i="2"/>
  <c r="X22" i="2"/>
  <c r="V22" i="2"/>
  <c r="U22" i="2"/>
  <c r="T22" i="2"/>
  <c r="S22" i="2"/>
  <c r="R22" i="2"/>
  <c r="Q22" i="2"/>
  <c r="P22" i="2"/>
  <c r="O22" i="2"/>
  <c r="N22" i="2"/>
  <c r="M22" i="2"/>
  <c r="L22" i="2"/>
  <c r="K22" i="2"/>
  <c r="I22" i="2"/>
  <c r="H22" i="2"/>
  <c r="G22" i="2"/>
  <c r="F22" i="2"/>
  <c r="E22" i="2"/>
  <c r="D22" i="2"/>
  <c r="AK16" i="5"/>
  <c r="AJ16" i="5"/>
  <c r="AI16" i="5"/>
  <c r="AH16" i="5"/>
  <c r="AG16" i="5"/>
  <c r="AE16" i="5"/>
  <c r="AD16" i="5"/>
  <c r="AA16" i="5"/>
  <c r="Z16" i="5"/>
  <c r="X16" i="5"/>
  <c r="W16" i="5"/>
  <c r="V16" i="5"/>
  <c r="U16" i="5"/>
  <c r="S16" i="5"/>
  <c r="S23" i="5" s="1"/>
  <c r="H31" i="5" s="1"/>
  <c r="R16" i="5"/>
  <c r="Q16" i="5"/>
  <c r="Q23" i="5" s="1"/>
  <c r="F31" i="5" s="1"/>
  <c r="P16" i="5"/>
  <c r="O16" i="5"/>
  <c r="L16" i="5"/>
  <c r="L23" i="5" s="1"/>
  <c r="G30" i="5" s="1"/>
  <c r="I16" i="5"/>
  <c r="H16" i="5"/>
  <c r="F16" i="5"/>
  <c r="F23" i="5" s="1"/>
  <c r="H29" i="5" s="1"/>
  <c r="E16" i="5"/>
  <c r="E23" i="5" s="1"/>
  <c r="G29" i="5" s="1"/>
  <c r="C33" i="5" s="1"/>
  <c r="B16" i="5"/>
  <c r="AK16" i="4"/>
  <c r="AJ16" i="4"/>
  <c r="AI16" i="4"/>
  <c r="AG16" i="4"/>
  <c r="AE16" i="4"/>
  <c r="AD16" i="4"/>
  <c r="AA16" i="4"/>
  <c r="Z16" i="4"/>
  <c r="W16" i="4"/>
  <c r="X16" i="4"/>
  <c r="V16" i="4"/>
  <c r="U16" i="4"/>
  <c r="S16" i="4"/>
  <c r="R16" i="4"/>
  <c r="Q16" i="4"/>
  <c r="P16" i="4"/>
  <c r="O16" i="4"/>
  <c r="M16" i="4"/>
  <c r="M23" i="4" s="1"/>
  <c r="H30" i="4" s="1"/>
  <c r="L16" i="4"/>
  <c r="L23" i="4" s="1"/>
  <c r="G30" i="4" s="1"/>
  <c r="K16" i="4"/>
  <c r="K23" i="4" s="1"/>
  <c r="F30" i="4" s="1"/>
  <c r="I16" i="4"/>
  <c r="H16" i="4"/>
  <c r="E16" i="4"/>
  <c r="AK16" i="3"/>
  <c r="AK23" i="3" s="1"/>
  <c r="K36" i="3" s="1"/>
  <c r="AJ16" i="3"/>
  <c r="AI16" i="3"/>
  <c r="AH16" i="3"/>
  <c r="AG16" i="3"/>
  <c r="AE16" i="3"/>
  <c r="AD16" i="3"/>
  <c r="AA16" i="3"/>
  <c r="Z16" i="3"/>
  <c r="X16" i="3"/>
  <c r="W16" i="3"/>
  <c r="V16" i="3"/>
  <c r="U16" i="3"/>
  <c r="S16" i="3"/>
  <c r="R16" i="3"/>
  <c r="Q16" i="3"/>
  <c r="P16" i="3"/>
  <c r="O16" i="3"/>
  <c r="M16" i="3"/>
  <c r="M23" i="3" s="1"/>
  <c r="H30" i="3" s="1"/>
  <c r="L16" i="3"/>
  <c r="I16" i="3"/>
  <c r="H16" i="3"/>
  <c r="F16" i="3"/>
  <c r="E16" i="3"/>
  <c r="B16" i="3"/>
  <c r="AK16" i="2"/>
  <c r="AJ16" i="2"/>
  <c r="AI16" i="2"/>
  <c r="AH16" i="2"/>
  <c r="AG16" i="2"/>
  <c r="AE16" i="2"/>
  <c r="AD16" i="2"/>
  <c r="AA16" i="2"/>
  <c r="Z16" i="2"/>
  <c r="X16" i="2"/>
  <c r="W16" i="2"/>
  <c r="W23" i="2" s="1"/>
  <c r="AS18" i="2" s="1"/>
  <c r="V16" i="2"/>
  <c r="U16" i="2"/>
  <c r="S16" i="2"/>
  <c r="R16" i="2"/>
  <c r="Q16" i="2"/>
  <c r="P16" i="2"/>
  <c r="O16" i="2"/>
  <c r="L16" i="2"/>
  <c r="L23" i="2" s="1"/>
  <c r="I16" i="2"/>
  <c r="H16" i="2"/>
  <c r="F16" i="2"/>
  <c r="E16" i="2"/>
  <c r="B16" i="2"/>
  <c r="AK15" i="5"/>
  <c r="AH15" i="5"/>
  <c r="AG15" i="5"/>
  <c r="AF15" i="5"/>
  <c r="AE15" i="5"/>
  <c r="AD15" i="5"/>
  <c r="AC15" i="5"/>
  <c r="AB15" i="5"/>
  <c r="AA15" i="5"/>
  <c r="Z15" i="5"/>
  <c r="Y15" i="5"/>
  <c r="V15" i="5"/>
  <c r="U15" i="5"/>
  <c r="T15" i="5"/>
  <c r="P15" i="5"/>
  <c r="N15" i="5"/>
  <c r="I15" i="5"/>
  <c r="G15" i="5"/>
  <c r="AK15" i="4"/>
  <c r="AH15" i="4"/>
  <c r="AG15" i="4"/>
  <c r="AF15" i="4"/>
  <c r="AE15" i="4"/>
  <c r="AD15" i="4"/>
  <c r="AC15" i="4"/>
  <c r="Y15" i="4"/>
  <c r="U15" i="4"/>
  <c r="T15" i="4"/>
  <c r="O15" i="4"/>
  <c r="N15" i="4"/>
  <c r="J15" i="4"/>
  <c r="J23" i="4" s="1"/>
  <c r="E30" i="4" s="1"/>
  <c r="G15" i="4"/>
  <c r="G23" i="4" s="1"/>
  <c r="I29" i="4" s="1"/>
  <c r="AJ15" i="3"/>
  <c r="AI15" i="3"/>
  <c r="AH15" i="3"/>
  <c r="AG15" i="3"/>
  <c r="AF15" i="3"/>
  <c r="AF23" i="3" s="1"/>
  <c r="I34" i="3" s="1"/>
  <c r="AE15" i="3"/>
  <c r="AD15" i="3"/>
  <c r="AC15" i="3"/>
  <c r="AC23" i="3" s="1"/>
  <c r="I33" i="3" s="1"/>
  <c r="AB15" i="3"/>
  <c r="AB23" i="3" s="1"/>
  <c r="H33" i="3" s="1"/>
  <c r="AA15" i="3"/>
  <c r="Z15" i="3"/>
  <c r="Y15" i="3"/>
  <c r="X15" i="3"/>
  <c r="V15" i="3"/>
  <c r="U15" i="3"/>
  <c r="T15" i="3"/>
  <c r="T23" i="3" s="1"/>
  <c r="I31" i="3" s="1"/>
  <c r="S15" i="3"/>
  <c r="R15" i="3"/>
  <c r="Q15" i="3"/>
  <c r="P15" i="3"/>
  <c r="O15" i="3"/>
  <c r="I15" i="3"/>
  <c r="H15" i="3"/>
  <c r="B15" i="3"/>
  <c r="AJ15" i="2"/>
  <c r="AI15" i="2"/>
  <c r="AH15" i="2"/>
  <c r="AG15" i="2"/>
  <c r="AF15" i="2"/>
  <c r="AF23" i="2" s="1"/>
  <c r="AU20" i="2" s="1"/>
  <c r="AE15" i="2"/>
  <c r="AD15" i="2"/>
  <c r="AC15" i="2"/>
  <c r="AC23" i="2" s="1"/>
  <c r="AU19" i="2" s="1"/>
  <c r="AB15" i="2"/>
  <c r="AA15" i="2"/>
  <c r="Z15" i="2"/>
  <c r="Y15" i="2"/>
  <c r="X15" i="2"/>
  <c r="V15" i="2"/>
  <c r="U15" i="2"/>
  <c r="T15" i="2"/>
  <c r="T23" i="2" s="1"/>
  <c r="AU17" i="2" s="1"/>
  <c r="S15" i="2"/>
  <c r="R15" i="2"/>
  <c r="Q15" i="2"/>
  <c r="P15" i="2"/>
  <c r="O15" i="2"/>
  <c r="I15" i="2"/>
  <c r="H15" i="2"/>
  <c r="B15" i="2"/>
  <c r="AH14" i="5"/>
  <c r="AG14" i="5"/>
  <c r="AF14" i="5"/>
  <c r="AE14" i="5"/>
  <c r="AD14" i="5"/>
  <c r="AC14" i="5"/>
  <c r="AA14" i="5"/>
  <c r="Z14" i="5"/>
  <c r="Y14" i="5"/>
  <c r="X14" i="5"/>
  <c r="W14" i="5"/>
  <c r="V14" i="5"/>
  <c r="U14" i="5"/>
  <c r="T14" i="5"/>
  <c r="P14" i="5"/>
  <c r="P23" i="5" s="1"/>
  <c r="K30" i="5" s="1"/>
  <c r="O14" i="5"/>
  <c r="O23" i="5" s="1"/>
  <c r="J30" i="5" s="1"/>
  <c r="I14" i="5"/>
  <c r="H14" i="5"/>
  <c r="G14" i="5"/>
  <c r="C14" i="5"/>
  <c r="C23" i="5" s="1"/>
  <c r="E29" i="5" s="1"/>
  <c r="B14" i="5"/>
  <c r="AJ14" i="4"/>
  <c r="AI14" i="4"/>
  <c r="AI23" i="4" s="1"/>
  <c r="J35" i="4" s="1"/>
  <c r="AH14" i="4"/>
  <c r="AG14" i="4"/>
  <c r="AE14" i="4"/>
  <c r="AD14" i="4"/>
  <c r="AC14" i="4"/>
  <c r="AB14" i="4"/>
  <c r="AA14" i="4"/>
  <c r="Z14" i="4"/>
  <c r="Z23" i="4" s="1"/>
  <c r="J32" i="4" s="1"/>
  <c r="V14" i="4"/>
  <c r="U14" i="4"/>
  <c r="S14" i="4"/>
  <c r="R14" i="4"/>
  <c r="Q14" i="4"/>
  <c r="P14" i="4"/>
  <c r="O14" i="4"/>
  <c r="O23" i="4" s="1"/>
  <c r="J30" i="4" s="1"/>
  <c r="I14" i="4"/>
  <c r="I23" i="4" s="1"/>
  <c r="K29" i="4" s="1"/>
  <c r="H14" i="4"/>
  <c r="C14" i="4"/>
  <c r="C23" i="4" s="1"/>
  <c r="E29" i="4" s="1"/>
  <c r="D14" i="4"/>
  <c r="E14" i="4"/>
  <c r="F14" i="4"/>
  <c r="B14" i="4"/>
  <c r="AJ14" i="3"/>
  <c r="AH14" i="3"/>
  <c r="AH23" i="3" s="1"/>
  <c r="K34" i="3" s="1"/>
  <c r="H37" i="3" s="1"/>
  <c r="AI14" i="3"/>
  <c r="AG14" i="3"/>
  <c r="AG23" i="3" s="1"/>
  <c r="J34" i="3" s="1"/>
  <c r="AE14" i="3"/>
  <c r="AD14" i="3"/>
  <c r="AA14" i="3"/>
  <c r="Z14" i="3"/>
  <c r="V14" i="3"/>
  <c r="U14" i="3"/>
  <c r="R14" i="3"/>
  <c r="S14" i="3"/>
  <c r="Q14" i="3"/>
  <c r="P14" i="3"/>
  <c r="O14" i="3"/>
  <c r="I14" i="3"/>
  <c r="H14" i="3"/>
  <c r="F14" i="3"/>
  <c r="F23" i="3" s="1"/>
  <c r="H29" i="3" s="1"/>
  <c r="E14" i="3"/>
  <c r="D14" i="3"/>
  <c r="B14" i="3"/>
  <c r="AH14" i="2"/>
  <c r="AI14" i="2"/>
  <c r="AJ14" i="2"/>
  <c r="AG14" i="2"/>
  <c r="AE14" i="2"/>
  <c r="AD14" i="2"/>
  <c r="AB14" i="2"/>
  <c r="AA14" i="2"/>
  <c r="Z14" i="2"/>
  <c r="X14" i="2"/>
  <c r="X23" i="2" s="1"/>
  <c r="AT18" i="2" s="1"/>
  <c r="V14" i="2"/>
  <c r="U14" i="2"/>
  <c r="U23" i="2" s="1"/>
  <c r="AV17" i="2" s="1"/>
  <c r="S14" i="2"/>
  <c r="S23" i="2" s="1"/>
  <c r="AT17" i="2" s="1"/>
  <c r="R14" i="2"/>
  <c r="P14" i="2"/>
  <c r="Q14" i="2"/>
  <c r="O14" i="2"/>
  <c r="I14" i="2"/>
  <c r="H14" i="2"/>
  <c r="H23" i="2" s="1"/>
  <c r="AV15" i="2" s="1"/>
  <c r="E14" i="2"/>
  <c r="E23" i="2" s="1"/>
  <c r="AS15" i="2" s="1"/>
  <c r="F14" i="2"/>
  <c r="F23" i="2" s="1"/>
  <c r="AT15" i="2" s="1"/>
  <c r="D14" i="2"/>
  <c r="B14" i="2"/>
  <c r="AK21" i="5"/>
  <c r="AJ21" i="5"/>
  <c r="AH21" i="5"/>
  <c r="AI21" i="5"/>
  <c r="AG21" i="5"/>
  <c r="AF21" i="5"/>
  <c r="AE21" i="5"/>
  <c r="AD21" i="5"/>
  <c r="AC21" i="5"/>
  <c r="AB21" i="5"/>
  <c r="AA21" i="5"/>
  <c r="Z21" i="5"/>
  <c r="Y21" i="5"/>
  <c r="X21" i="5"/>
  <c r="V21" i="5"/>
  <c r="U21" i="5"/>
  <c r="T21" i="5"/>
  <c r="P21" i="5"/>
  <c r="O21" i="5"/>
  <c r="N21" i="5"/>
  <c r="I21" i="5"/>
  <c r="H21" i="5"/>
  <c r="AK21" i="4"/>
  <c r="AH21" i="4"/>
  <c r="AF21" i="4"/>
  <c r="AE21" i="4"/>
  <c r="AD21" i="4"/>
  <c r="AC21" i="4"/>
  <c r="AB21" i="4"/>
  <c r="AA21" i="4"/>
  <c r="Z21" i="4"/>
  <c r="Y21" i="4"/>
  <c r="T21" i="4"/>
  <c r="N21" i="4"/>
  <c r="I21" i="4"/>
  <c r="B21" i="4"/>
  <c r="AJ21" i="3"/>
  <c r="AI21" i="3"/>
  <c r="AH21" i="3"/>
  <c r="AG21" i="3"/>
  <c r="AE21" i="3"/>
  <c r="AD21" i="3"/>
  <c r="AB21" i="3"/>
  <c r="AA21" i="3"/>
  <c r="Z21" i="3"/>
  <c r="V21" i="3"/>
  <c r="U21" i="3"/>
  <c r="P21" i="3"/>
  <c r="O21" i="3"/>
  <c r="I21" i="3"/>
  <c r="H21" i="3"/>
  <c r="F21" i="3"/>
  <c r="E21" i="3"/>
  <c r="D21" i="3"/>
  <c r="C21" i="3"/>
  <c r="B21" i="3"/>
  <c r="AJ21" i="2"/>
  <c r="AI21" i="2"/>
  <c r="AH21" i="2"/>
  <c r="AG21" i="2"/>
  <c r="AE21" i="2"/>
  <c r="AD21" i="2"/>
  <c r="AB21" i="2"/>
  <c r="AA21" i="2"/>
  <c r="Z21" i="2"/>
  <c r="X21" i="2"/>
  <c r="V21" i="2"/>
  <c r="S21" i="2"/>
  <c r="Q21" i="2"/>
  <c r="P21" i="2"/>
  <c r="O21" i="2"/>
  <c r="F21" i="2"/>
  <c r="I21" i="2"/>
  <c r="H21" i="2"/>
  <c r="C21" i="2"/>
  <c r="B21" i="2"/>
  <c r="AJ19" i="5"/>
  <c r="AI19" i="5"/>
  <c r="AH19" i="5"/>
  <c r="AG19" i="5"/>
  <c r="AF19" i="5"/>
  <c r="AE19" i="5"/>
  <c r="AD19" i="5"/>
  <c r="AC19" i="5"/>
  <c r="Z19" i="5"/>
  <c r="AA19" i="5"/>
  <c r="Y19" i="5"/>
  <c r="G19" i="5"/>
  <c r="AK19" i="4"/>
  <c r="AJ19" i="4"/>
  <c r="AI19" i="4"/>
  <c r="AH19" i="4"/>
  <c r="AE19" i="4"/>
  <c r="AD19" i="4"/>
  <c r="AA19" i="4"/>
  <c r="X19" i="4"/>
  <c r="V19" i="4"/>
  <c r="U19" i="4"/>
  <c r="R19" i="4"/>
  <c r="S19" i="4"/>
  <c r="Q19" i="4"/>
  <c r="P19" i="4"/>
  <c r="I19" i="4"/>
  <c r="F19" i="4"/>
  <c r="AK19" i="3"/>
  <c r="AJ19" i="3"/>
  <c r="AI19" i="3"/>
  <c r="AH19" i="3"/>
  <c r="AE19" i="3"/>
  <c r="AD19" i="3"/>
  <c r="AB19" i="3"/>
  <c r="AA19" i="3"/>
  <c r="Z19" i="3"/>
  <c r="X19" i="3"/>
  <c r="V19" i="3"/>
  <c r="U19" i="3"/>
  <c r="T19" i="3"/>
  <c r="Q19" i="3"/>
  <c r="R19" i="3"/>
  <c r="S19" i="3"/>
  <c r="P19" i="3"/>
  <c r="M19" i="3"/>
  <c r="AK19" i="2"/>
  <c r="AJ19" i="2"/>
  <c r="AH19" i="2"/>
  <c r="AI19" i="2"/>
  <c r="AG19" i="2"/>
  <c r="AE19" i="2"/>
  <c r="AD19" i="2"/>
  <c r="AB19" i="2"/>
  <c r="V19" i="2"/>
  <c r="U19" i="2"/>
  <c r="R19" i="2"/>
  <c r="S19" i="2"/>
  <c r="Q19" i="2"/>
  <c r="O19" i="2"/>
  <c r="N19" i="2"/>
  <c r="M19" i="2"/>
  <c r="I19" i="2"/>
  <c r="H19" i="2"/>
  <c r="G19" i="2"/>
  <c r="G23" i="2" s="1"/>
  <c r="AU15" i="2" s="1"/>
  <c r="F19" i="2"/>
  <c r="E19" i="2"/>
  <c r="D19" i="2"/>
  <c r="C19" i="2"/>
  <c r="C23" i="2" s="1"/>
  <c r="AQ15" i="2" s="1"/>
  <c r="B19" i="2"/>
  <c r="AK18" i="5"/>
  <c r="AJ18" i="5"/>
  <c r="AH18" i="5"/>
  <c r="AI18" i="5"/>
  <c r="AG18" i="5"/>
  <c r="AE18" i="5"/>
  <c r="AD18" i="5"/>
  <c r="AA18" i="5"/>
  <c r="Z18" i="5"/>
  <c r="T18" i="5"/>
  <c r="N18" i="5"/>
  <c r="G18" i="5"/>
  <c r="AK18" i="4"/>
  <c r="AJ18" i="4"/>
  <c r="AI18" i="4"/>
  <c r="AE18" i="4"/>
  <c r="AD18" i="4"/>
  <c r="AB18" i="4"/>
  <c r="AA18" i="4"/>
  <c r="X18" i="4"/>
  <c r="V18" i="4"/>
  <c r="S18" i="4"/>
  <c r="P18" i="4"/>
  <c r="O18" i="4"/>
  <c r="I18" i="4"/>
  <c r="AK18" i="3"/>
  <c r="AJ18" i="3"/>
  <c r="AI18" i="3"/>
  <c r="AH18" i="3"/>
  <c r="AE18" i="3"/>
  <c r="AB18" i="3"/>
  <c r="AA18" i="3"/>
  <c r="Z18" i="3"/>
  <c r="X18" i="3"/>
  <c r="V18" i="3"/>
  <c r="U18" i="3"/>
  <c r="R18" i="3"/>
  <c r="S18" i="3"/>
  <c r="Q18" i="3"/>
  <c r="P18" i="3"/>
  <c r="I18" i="3"/>
  <c r="AI18" i="2"/>
  <c r="AJ18" i="2"/>
  <c r="AH18" i="2"/>
  <c r="AE18" i="2"/>
  <c r="AD18" i="2"/>
  <c r="AB18" i="2"/>
  <c r="AA18" i="2"/>
  <c r="V18" i="2"/>
  <c r="U18" i="2"/>
  <c r="Q18" i="2"/>
  <c r="R18" i="2"/>
  <c r="S18" i="2"/>
  <c r="P18" i="2"/>
  <c r="I18" i="2"/>
  <c r="AJ17" i="5"/>
  <c r="AI17" i="5"/>
  <c r="AH17" i="5"/>
  <c r="AB17" i="5"/>
  <c r="AG17" i="5"/>
  <c r="AF17" i="5"/>
  <c r="AE17" i="5"/>
  <c r="AD17" i="5"/>
  <c r="AC17" i="5"/>
  <c r="AA17" i="5"/>
  <c r="Z17" i="5"/>
  <c r="Y17" i="5"/>
  <c r="X17" i="5"/>
  <c r="V17" i="5"/>
  <c r="U17" i="5"/>
  <c r="T17" i="5"/>
  <c r="P17" i="5"/>
  <c r="N17" i="5"/>
  <c r="I17" i="5"/>
  <c r="H17" i="5"/>
  <c r="G17" i="5"/>
  <c r="AJ17" i="4"/>
  <c r="AI17" i="4"/>
  <c r="AH17" i="4"/>
  <c r="AG17" i="4"/>
  <c r="AF17" i="4"/>
  <c r="AE17" i="4"/>
  <c r="AD17" i="4"/>
  <c r="AC17" i="4"/>
  <c r="AA17" i="4"/>
  <c r="Z17" i="4"/>
  <c r="Y17" i="4"/>
  <c r="U17" i="4"/>
  <c r="Q17" i="4"/>
  <c r="B17" i="4"/>
  <c r="AK17" i="3"/>
  <c r="AJ17" i="3"/>
  <c r="AI17" i="3"/>
  <c r="AH17" i="3"/>
  <c r="AG17" i="3"/>
  <c r="AE17" i="3"/>
  <c r="AD17" i="3"/>
  <c r="AA17" i="3"/>
  <c r="Z17" i="3"/>
  <c r="V17" i="3"/>
  <c r="U17" i="3"/>
  <c r="R17" i="3"/>
  <c r="Q17" i="3"/>
  <c r="P17" i="3"/>
  <c r="O17" i="3"/>
  <c r="I17" i="3"/>
  <c r="H17" i="3"/>
  <c r="F17" i="3"/>
  <c r="E17" i="3"/>
  <c r="D17" i="3"/>
  <c r="C17" i="3"/>
  <c r="B17" i="3"/>
  <c r="AJ17" i="2"/>
  <c r="AI17" i="2"/>
  <c r="AH17" i="2"/>
  <c r="AE17" i="2"/>
  <c r="AD17" i="2"/>
  <c r="AB17" i="2"/>
  <c r="AA17" i="2"/>
  <c r="Z17" i="2"/>
  <c r="V17" i="2"/>
  <c r="U17" i="2"/>
  <c r="Q17" i="2"/>
  <c r="P17" i="2"/>
  <c r="P23" i="2" s="1"/>
  <c r="AW16" i="2" s="1"/>
  <c r="O17" i="2"/>
  <c r="M17" i="2"/>
  <c r="K17" i="2"/>
  <c r="K23" i="2" s="1"/>
  <c r="AR16" i="2" s="1"/>
  <c r="I17" i="2"/>
  <c r="H17" i="2"/>
  <c r="E17" i="2"/>
  <c r="D17" i="2"/>
  <c r="R20" i="1"/>
  <c r="E35" i="3" l="1"/>
  <c r="J37" i="3"/>
  <c r="AP23" i="2"/>
  <c r="AQ20" i="2"/>
  <c r="F35" i="3"/>
  <c r="AO22" i="2"/>
  <c r="AT21" i="2"/>
  <c r="D35" i="3"/>
  <c r="AR21" i="2"/>
  <c r="AQ21" i="2"/>
  <c r="G35" i="3"/>
  <c r="AO20" i="2"/>
  <c r="C34" i="3"/>
  <c r="V23" i="2"/>
  <c r="AW17" i="2" s="1"/>
  <c r="AR20" i="2"/>
  <c r="AP21" i="2"/>
  <c r="AH23" i="2"/>
  <c r="AW20" i="2" s="1"/>
  <c r="AO17" i="2"/>
  <c r="D34" i="3"/>
  <c r="AP18" i="2"/>
  <c r="H36" i="3"/>
  <c r="G34" i="3"/>
  <c r="D32" i="3"/>
  <c r="H23" i="3"/>
  <c r="J29" i="3" s="1"/>
  <c r="AJ23" i="2"/>
  <c r="AW21" i="2" s="1"/>
  <c r="I23" i="3"/>
  <c r="K29" i="3" s="1"/>
  <c r="C37" i="3" s="1"/>
  <c r="P23" i="4"/>
  <c r="K30" i="4" s="1"/>
  <c r="AB23" i="4"/>
  <c r="H33" i="4" s="1"/>
  <c r="H35" i="3"/>
  <c r="AO21" i="2"/>
  <c r="AQ22" i="2"/>
  <c r="O23" i="3"/>
  <c r="J30" i="3" s="1"/>
  <c r="AA23" i="3"/>
  <c r="K32" i="3" s="1"/>
  <c r="F23" i="4"/>
  <c r="H29" i="4" s="1"/>
  <c r="AC23" i="4"/>
  <c r="I33" i="4" s="1"/>
  <c r="C31" i="5"/>
  <c r="V23" i="5"/>
  <c r="K31" i="5" s="1"/>
  <c r="AE23" i="5"/>
  <c r="K33" i="5" s="1"/>
  <c r="T23" i="4"/>
  <c r="I31" i="4" s="1"/>
  <c r="D32" i="4"/>
  <c r="O23" i="2"/>
  <c r="AV16" i="2" s="1"/>
  <c r="AD23" i="3"/>
  <c r="J33" i="3" s="1"/>
  <c r="AD23" i="4"/>
  <c r="J33" i="4" s="1"/>
  <c r="G23" i="5"/>
  <c r="I29" i="5" s="1"/>
  <c r="AR19" i="2"/>
  <c r="D36" i="4"/>
  <c r="AE23" i="3"/>
  <c r="K33" i="3" s="1"/>
  <c r="D23" i="4"/>
  <c r="F29" i="4" s="1"/>
  <c r="AE23" i="4"/>
  <c r="K33" i="4" s="1"/>
  <c r="H23" i="5"/>
  <c r="J29" i="5" s="1"/>
  <c r="AG23" i="5"/>
  <c r="J34" i="5" s="1"/>
  <c r="Y23" i="4"/>
  <c r="I32" i="4" s="1"/>
  <c r="D34" i="4"/>
  <c r="X23" i="4"/>
  <c r="H32" i="4" s="1"/>
  <c r="AJ23" i="5"/>
  <c r="K35" i="5" s="1"/>
  <c r="AA23" i="4"/>
  <c r="K32" i="4" s="1"/>
  <c r="C23" i="3"/>
  <c r="E29" i="3" s="1"/>
  <c r="M23" i="2"/>
  <c r="AT16" i="2" s="1"/>
  <c r="AB23" i="2"/>
  <c r="AT19" i="2" s="1"/>
  <c r="D23" i="3"/>
  <c r="F29" i="3" s="1"/>
  <c r="S23" i="3"/>
  <c r="H31" i="3" s="1"/>
  <c r="C31" i="4"/>
  <c r="U23" i="4"/>
  <c r="J31" i="4" s="1"/>
  <c r="AG23" i="4"/>
  <c r="J34" i="4" s="1"/>
  <c r="I23" i="5"/>
  <c r="K29" i="5" s="1"/>
  <c r="Y23" i="5"/>
  <c r="I32" i="5" s="1"/>
  <c r="AH23" i="5"/>
  <c r="K34" i="5" s="1"/>
  <c r="AK23" i="5"/>
  <c r="K36" i="5" s="1"/>
  <c r="D23" i="2"/>
  <c r="AR15" i="2" s="1"/>
  <c r="E23" i="3"/>
  <c r="G29" i="3" s="1"/>
  <c r="V23" i="4"/>
  <c r="K31" i="4" s="1"/>
  <c r="AH23" i="4"/>
  <c r="K34" i="4" s="1"/>
  <c r="D36" i="5"/>
  <c r="Z23" i="5"/>
  <c r="J32" i="5" s="1"/>
  <c r="C35" i="4"/>
  <c r="N23" i="5"/>
  <c r="I30" i="5" s="1"/>
  <c r="AB23" i="5"/>
  <c r="H33" i="5" s="1"/>
  <c r="E32" i="5"/>
  <c r="AP19" i="2"/>
  <c r="AS21" i="2"/>
  <c r="C37" i="4"/>
  <c r="F36" i="4"/>
  <c r="I36" i="4"/>
  <c r="D37" i="5"/>
  <c r="D31" i="4"/>
  <c r="AO19" i="2"/>
  <c r="I23" i="6"/>
  <c r="I22" i="6"/>
  <c r="T23" i="5"/>
  <c r="I31" i="5" s="1"/>
  <c r="N23" i="4"/>
  <c r="I30" i="4" s="1"/>
  <c r="AF23" i="4"/>
  <c r="I34" i="4" s="1"/>
  <c r="C34" i="5"/>
  <c r="E34" i="5"/>
  <c r="I28" i="6"/>
  <c r="I26" i="6"/>
  <c r="I30" i="6"/>
  <c r="AK23" i="4"/>
  <c r="K36" i="4" s="1"/>
  <c r="D33" i="4"/>
  <c r="D33" i="5"/>
  <c r="I25" i="6"/>
  <c r="I27" i="6"/>
  <c r="I29" i="6"/>
  <c r="I24" i="6"/>
  <c r="G17" i="1"/>
  <c r="AJ20" i="5"/>
  <c r="AI20" i="5"/>
  <c r="AI23" i="5" s="1"/>
  <c r="J35" i="5" s="1"/>
  <c r="AF20" i="5"/>
  <c r="AF23" i="5" s="1"/>
  <c r="I34" i="5" s="1"/>
  <c r="AD20" i="5"/>
  <c r="AD23" i="5" s="1"/>
  <c r="J33" i="5" s="1"/>
  <c r="AC20" i="5"/>
  <c r="AC23" i="5" s="1"/>
  <c r="I33" i="5" s="1"/>
  <c r="AA20" i="5"/>
  <c r="AA23" i="5" s="1"/>
  <c r="K32" i="5" s="1"/>
  <c r="Z20" i="5"/>
  <c r="Y20" i="5"/>
  <c r="X20" i="5"/>
  <c r="X23" i="5" s="1"/>
  <c r="H32" i="5" s="1"/>
  <c r="W20" i="5"/>
  <c r="W23" i="5" s="1"/>
  <c r="G32" i="5" s="1"/>
  <c r="U20" i="5"/>
  <c r="U23" i="5" s="1"/>
  <c r="J31" i="5" s="1"/>
  <c r="T20" i="5"/>
  <c r="R20" i="5"/>
  <c r="R23" i="5" s="1"/>
  <c r="G31" i="5" s="1"/>
  <c r="B20" i="5"/>
  <c r="B23" i="5" s="1"/>
  <c r="D29" i="5" s="1"/>
  <c r="AK20" i="4"/>
  <c r="AJ20" i="4"/>
  <c r="AJ23" i="4" s="1"/>
  <c r="K35" i="4" s="1"/>
  <c r="W20" i="4"/>
  <c r="W23" i="4" s="1"/>
  <c r="G32" i="4" s="1"/>
  <c r="S20" i="4"/>
  <c r="S23" i="4" s="1"/>
  <c r="H31" i="4" s="1"/>
  <c r="R20" i="4"/>
  <c r="R23" i="4" s="1"/>
  <c r="G31" i="4" s="1"/>
  <c r="Q20" i="4"/>
  <c r="Q23" i="4" s="1"/>
  <c r="F31" i="4" s="1"/>
  <c r="H20" i="4"/>
  <c r="H23" i="4" s="1"/>
  <c r="J29" i="4" s="1"/>
  <c r="E20" i="4"/>
  <c r="E23" i="4" s="1"/>
  <c r="G29" i="4" s="1"/>
  <c r="D20" i="4"/>
  <c r="B20" i="4"/>
  <c r="B23" i="4" s="1"/>
  <c r="D29" i="4" s="1"/>
  <c r="AJ20" i="3"/>
  <c r="AJ23" i="3" s="1"/>
  <c r="K35" i="3" s="1"/>
  <c r="AI20" i="3"/>
  <c r="AI23" i="3" s="1"/>
  <c r="J35" i="3" s="1"/>
  <c r="Z20" i="3"/>
  <c r="Z23" i="3" s="1"/>
  <c r="J32" i="3" s="1"/>
  <c r="X20" i="3"/>
  <c r="X23" i="3" s="1"/>
  <c r="H32" i="3" s="1"/>
  <c r="W20" i="3"/>
  <c r="W23" i="3" s="1"/>
  <c r="G32" i="3" s="1"/>
  <c r="V20" i="3"/>
  <c r="V23" i="3" s="1"/>
  <c r="K31" i="3" s="1"/>
  <c r="U20" i="3"/>
  <c r="U23" i="3" s="1"/>
  <c r="J31" i="3" s="1"/>
  <c r="R20" i="3"/>
  <c r="R23" i="3" s="1"/>
  <c r="G31" i="3" s="1"/>
  <c r="Q20" i="3"/>
  <c r="Q23" i="3" s="1"/>
  <c r="F31" i="3" s="1"/>
  <c r="P20" i="3"/>
  <c r="P23" i="3" s="1"/>
  <c r="K30" i="3" s="1"/>
  <c r="L20" i="3"/>
  <c r="L23" i="3" s="1"/>
  <c r="G30" i="3" s="1"/>
  <c r="E20" i="3"/>
  <c r="B20" i="3"/>
  <c r="B23" i="3" s="1"/>
  <c r="D29" i="3" s="1"/>
  <c r="AK20" i="2"/>
  <c r="AK23" i="2" s="1"/>
  <c r="AW22" i="2" s="1"/>
  <c r="AJ20" i="2"/>
  <c r="AI20" i="2"/>
  <c r="AI23" i="2" s="1"/>
  <c r="AV21" i="2" s="1"/>
  <c r="AH20" i="2"/>
  <c r="AG20" i="2"/>
  <c r="AG23" i="2" s="1"/>
  <c r="AV20" i="2" s="1"/>
  <c r="AE20" i="2"/>
  <c r="AE23" i="2" s="1"/>
  <c r="AW19" i="2" s="1"/>
  <c r="AD20" i="2"/>
  <c r="AD23" i="2" s="1"/>
  <c r="AV19" i="2" s="1"/>
  <c r="AA20" i="2"/>
  <c r="AA23" i="2" s="1"/>
  <c r="AW18" i="2" s="1"/>
  <c r="Z20" i="2"/>
  <c r="Z23" i="2" s="1"/>
  <c r="AV18" i="2" s="1"/>
  <c r="V20" i="2"/>
  <c r="R20" i="2"/>
  <c r="R23" i="2" s="1"/>
  <c r="AS17" i="2" s="1"/>
  <c r="Q20" i="2"/>
  <c r="Q23" i="2" s="1"/>
  <c r="AR17" i="2" s="1"/>
  <c r="I20" i="2"/>
  <c r="I23" i="2" s="1"/>
  <c r="AW15" i="2" s="1"/>
  <c r="B20" i="2"/>
  <c r="B23" i="2" s="1"/>
  <c r="AP15" i="2" s="1"/>
  <c r="G15" i="1"/>
  <c r="F15" i="1"/>
  <c r="D15" i="1"/>
  <c r="C15" i="1"/>
  <c r="B15" i="1"/>
  <c r="E16" i="1"/>
  <c r="B16" i="1"/>
  <c r="E14" i="1"/>
  <c r="E18" i="1" s="1"/>
  <c r="M10" i="1" s="1"/>
  <c r="C14" i="1"/>
  <c r="D13" i="1"/>
  <c r="C13" i="1"/>
  <c r="C18" i="1" s="1"/>
  <c r="M9" i="1" s="1"/>
  <c r="G11" i="1"/>
  <c r="F11" i="1"/>
  <c r="D11" i="1"/>
  <c r="G10" i="1"/>
  <c r="D10" i="1"/>
  <c r="B10" i="1"/>
  <c r="G9" i="1"/>
  <c r="F9" i="1"/>
  <c r="F18" i="1" s="1"/>
  <c r="N10" i="1" s="1"/>
  <c r="B9" i="1"/>
  <c r="AT22" i="2" l="1"/>
  <c r="AT24" i="2" s="1"/>
  <c r="I36" i="5"/>
  <c r="F34" i="5"/>
  <c r="AQ19" i="2"/>
  <c r="E33" i="3"/>
  <c r="I37" i="4"/>
  <c r="H37" i="4"/>
  <c r="K38" i="4"/>
  <c r="K44" i="4" s="1"/>
  <c r="E36" i="3"/>
  <c r="J38" i="3"/>
  <c r="AR22" i="2"/>
  <c r="E37" i="3"/>
  <c r="C30" i="5"/>
  <c r="C30" i="3"/>
  <c r="C36" i="4"/>
  <c r="E33" i="5"/>
  <c r="E38" i="5" s="1"/>
  <c r="G35" i="5"/>
  <c r="G34" i="5"/>
  <c r="G38" i="5" s="1"/>
  <c r="F33" i="5"/>
  <c r="AQ18" i="2"/>
  <c r="F33" i="4"/>
  <c r="C38" i="3"/>
  <c r="AU22" i="2"/>
  <c r="C30" i="4"/>
  <c r="C31" i="3"/>
  <c r="AV23" i="2"/>
  <c r="AV24" i="2" s="1"/>
  <c r="C33" i="4"/>
  <c r="F37" i="5"/>
  <c r="K46" i="5"/>
  <c r="E36" i="4"/>
  <c r="AR23" i="2"/>
  <c r="F33" i="3"/>
  <c r="AS22" i="2"/>
  <c r="F34" i="3"/>
  <c r="E32" i="4"/>
  <c r="G36" i="5"/>
  <c r="H38" i="3"/>
  <c r="J37" i="4"/>
  <c r="E32" i="3"/>
  <c r="AO16" i="2"/>
  <c r="AS23" i="2"/>
  <c r="D33" i="3"/>
  <c r="J46" i="3"/>
  <c r="F36" i="3"/>
  <c r="E33" i="4"/>
  <c r="E36" i="5"/>
  <c r="H35" i="5"/>
  <c r="C35" i="5"/>
  <c r="I38" i="5"/>
  <c r="I49" i="5" s="1"/>
  <c r="D37" i="3"/>
  <c r="G35" i="4"/>
  <c r="I38" i="4"/>
  <c r="AO23" i="2"/>
  <c r="AW24" i="2"/>
  <c r="AW31" i="2" s="1"/>
  <c r="E34" i="4"/>
  <c r="I37" i="3"/>
  <c r="I36" i="3"/>
  <c r="J49" i="3"/>
  <c r="AU23" i="2"/>
  <c r="AW35" i="2"/>
  <c r="AT23" i="2"/>
  <c r="D35" i="5"/>
  <c r="E37" i="4"/>
  <c r="K38" i="3"/>
  <c r="G37" i="3"/>
  <c r="G36" i="4"/>
  <c r="C32" i="4"/>
  <c r="C57" i="4" s="1" a="1"/>
  <c r="AQ23" i="2"/>
  <c r="H35" i="4"/>
  <c r="I48" i="4"/>
  <c r="I50" i="4"/>
  <c r="F37" i="4"/>
  <c r="F35" i="4"/>
  <c r="I46" i="4"/>
  <c r="E35" i="4"/>
  <c r="I45" i="4"/>
  <c r="C34" i="4"/>
  <c r="D35" i="4"/>
  <c r="I44" i="4"/>
  <c r="J37" i="5"/>
  <c r="H36" i="5"/>
  <c r="G37" i="5"/>
  <c r="K47" i="5"/>
  <c r="F37" i="3"/>
  <c r="J51" i="3"/>
  <c r="H37" i="5"/>
  <c r="K48" i="5"/>
  <c r="E34" i="3"/>
  <c r="E38" i="3" s="1"/>
  <c r="G36" i="3"/>
  <c r="J47" i="3"/>
  <c r="E37" i="5"/>
  <c r="K45" i="5"/>
  <c r="J44" i="3"/>
  <c r="D36" i="3"/>
  <c r="E35" i="5"/>
  <c r="D38" i="4"/>
  <c r="D44" i="4" s="1"/>
  <c r="D45" i="4"/>
  <c r="F36" i="5"/>
  <c r="C33" i="3"/>
  <c r="C32" i="3"/>
  <c r="I37" i="5"/>
  <c r="C36" i="5"/>
  <c r="J38" i="5"/>
  <c r="J47" i="5" s="1"/>
  <c r="G34" i="4"/>
  <c r="G38" i="4" s="1"/>
  <c r="J43" i="3"/>
  <c r="C36" i="3"/>
  <c r="F35" i="5"/>
  <c r="F38" i="3"/>
  <c r="F45" i="3" s="1"/>
  <c r="AO18" i="2"/>
  <c r="K38" i="5"/>
  <c r="K43" i="5"/>
  <c r="C37" i="5"/>
  <c r="AS20" i="2"/>
  <c r="F34" i="4"/>
  <c r="G37" i="4"/>
  <c r="AP22" i="2"/>
  <c r="D37" i="4"/>
  <c r="H36" i="4"/>
  <c r="AP20" i="2"/>
  <c r="AP24" i="2" s="1"/>
  <c r="H49" i="3"/>
  <c r="K43" i="3"/>
  <c r="D18" i="1"/>
  <c r="N9" i="1" s="1"/>
  <c r="K12" i="1" s="1"/>
  <c r="B18" i="1"/>
  <c r="L9" i="1" s="1"/>
  <c r="L12" i="1"/>
  <c r="L11" i="1"/>
  <c r="K11" i="1"/>
  <c r="G18" i="1"/>
  <c r="N11" i="1" s="1"/>
  <c r="E45" i="3" l="1"/>
  <c r="E44" i="3"/>
  <c r="E49" i="3"/>
  <c r="E43" i="3"/>
  <c r="E45" i="5"/>
  <c r="E44" i="5"/>
  <c r="E43" i="5"/>
  <c r="E48" i="5"/>
  <c r="E46" i="5"/>
  <c r="K65" i="4"/>
  <c r="C58" i="4"/>
  <c r="E60" i="4"/>
  <c r="I64" i="4"/>
  <c r="G59" i="4"/>
  <c r="C63" i="4"/>
  <c r="J57" i="4"/>
  <c r="F61" i="4"/>
  <c r="K64" i="4"/>
  <c r="E59" i="4"/>
  <c r="J62" i="4"/>
  <c r="F59" i="4"/>
  <c r="D61" i="4"/>
  <c r="D65" i="4"/>
  <c r="K59" i="4"/>
  <c r="G63" i="4"/>
  <c r="E58" i="4"/>
  <c r="J61" i="4"/>
  <c r="F65" i="4"/>
  <c r="I59" i="4"/>
  <c r="E63" i="4"/>
  <c r="I60" i="4"/>
  <c r="H61" i="4"/>
  <c r="H65" i="4"/>
  <c r="F60" i="4"/>
  <c r="K63" i="4"/>
  <c r="I58" i="4"/>
  <c r="E62" i="4"/>
  <c r="J65" i="4"/>
  <c r="D60" i="4"/>
  <c r="I63" i="4"/>
  <c r="H57" i="4"/>
  <c r="G62" i="4"/>
  <c r="I57" i="4"/>
  <c r="E61" i="4"/>
  <c r="J64" i="4"/>
  <c r="H59" i="4"/>
  <c r="D63" i="4"/>
  <c r="G57" i="4"/>
  <c r="C61" i="4"/>
  <c r="H64" i="4"/>
  <c r="E64" i="4"/>
  <c r="E57" i="4"/>
  <c r="F64" i="4"/>
  <c r="I62" i="4"/>
  <c r="H60" i="4"/>
  <c r="G58" i="4"/>
  <c r="D58" i="4"/>
  <c r="E65" i="4"/>
  <c r="H63" i="4"/>
  <c r="G61" i="4"/>
  <c r="K58" i="4"/>
  <c r="H58" i="4"/>
  <c r="I65" i="4"/>
  <c r="C64" i="4"/>
  <c r="L64" i="4" s="1"/>
  <c r="K61" i="4"/>
  <c r="J59" i="4"/>
  <c r="C59" i="4"/>
  <c r="F57" i="4"/>
  <c r="G64" i="4"/>
  <c r="F62" i="4"/>
  <c r="J60" i="4"/>
  <c r="C57" i="4"/>
  <c r="I61" i="4"/>
  <c r="K57" i="4"/>
  <c r="D62" i="4"/>
  <c r="F58" i="4"/>
  <c r="J63" i="4"/>
  <c r="K60" i="4"/>
  <c r="D57" i="4"/>
  <c r="H62" i="4"/>
  <c r="J58" i="4"/>
  <c r="C62" i="4"/>
  <c r="D59" i="4"/>
  <c r="D64" i="4"/>
  <c r="K62" i="4"/>
  <c r="C60" i="4"/>
  <c r="C65" i="4"/>
  <c r="L65" i="4" s="1"/>
  <c r="F63" i="4"/>
  <c r="G60" i="4"/>
  <c r="G65" i="4"/>
  <c r="AT34" i="2"/>
  <c r="AT29" i="2"/>
  <c r="AT32" i="2"/>
  <c r="AT31" i="2"/>
  <c r="AT33" i="2"/>
  <c r="AT35" i="2"/>
  <c r="AT30" i="2"/>
  <c r="G47" i="4"/>
  <c r="G44" i="4"/>
  <c r="G43" i="4"/>
  <c r="G45" i="4"/>
  <c r="G46" i="4"/>
  <c r="AP30" i="2"/>
  <c r="AP31" i="2"/>
  <c r="AP32" i="2"/>
  <c r="AP33" i="2"/>
  <c r="AP35" i="2"/>
  <c r="AP29" i="2"/>
  <c r="AP37" i="2"/>
  <c r="AV36" i="2"/>
  <c r="AV29" i="2"/>
  <c r="AV31" i="2"/>
  <c r="AV34" i="2"/>
  <c r="AV35" i="2"/>
  <c r="AV32" i="2"/>
  <c r="AV33" i="2"/>
  <c r="AV30" i="2"/>
  <c r="G47" i="5"/>
  <c r="G43" i="5"/>
  <c r="G44" i="5"/>
  <c r="G52" i="5" s="1"/>
  <c r="G46" i="5"/>
  <c r="G45" i="5"/>
  <c r="C43" i="3"/>
  <c r="C49" i="3"/>
  <c r="H48" i="3"/>
  <c r="H47" i="3"/>
  <c r="H43" i="3"/>
  <c r="H44" i="3"/>
  <c r="H51" i="3"/>
  <c r="I46" i="5"/>
  <c r="I45" i="5"/>
  <c r="E51" i="5"/>
  <c r="G51" i="5"/>
  <c r="D49" i="4"/>
  <c r="F49" i="3"/>
  <c r="AO37" i="2"/>
  <c r="F50" i="3"/>
  <c r="D43" i="4"/>
  <c r="G49" i="5"/>
  <c r="C44" i="3"/>
  <c r="K48" i="4"/>
  <c r="I44" i="5"/>
  <c r="I50" i="3"/>
  <c r="I38" i="3"/>
  <c r="I49" i="4"/>
  <c r="I43" i="4"/>
  <c r="AO30" i="2"/>
  <c r="AO24" i="2"/>
  <c r="G50" i="5"/>
  <c r="F47" i="3"/>
  <c r="C38" i="4"/>
  <c r="C50" i="4" s="1"/>
  <c r="AQ32" i="2"/>
  <c r="AQ24" i="2"/>
  <c r="C57" i="3" a="1"/>
  <c r="K49" i="4"/>
  <c r="K51" i="3"/>
  <c r="K50" i="3"/>
  <c r="K48" i="3"/>
  <c r="AW37" i="2"/>
  <c r="AW30" i="2"/>
  <c r="AW33" i="2"/>
  <c r="G48" i="5"/>
  <c r="AQ33" i="2"/>
  <c r="C51" i="5"/>
  <c r="H38" i="4"/>
  <c r="H49" i="4" s="1"/>
  <c r="K45" i="4"/>
  <c r="I43" i="5"/>
  <c r="K45" i="3"/>
  <c r="AP34" i="2"/>
  <c r="K47" i="4"/>
  <c r="K51" i="5"/>
  <c r="K44" i="5"/>
  <c r="J50" i="5"/>
  <c r="J44" i="5"/>
  <c r="C47" i="3"/>
  <c r="E49" i="5"/>
  <c r="K10" i="1"/>
  <c r="K26" i="1" s="1" a="1"/>
  <c r="G51" i="4"/>
  <c r="J43" i="5"/>
  <c r="J46" i="5"/>
  <c r="J48" i="5"/>
  <c r="D49" i="5"/>
  <c r="D38" i="5"/>
  <c r="K49" i="3"/>
  <c r="I47" i="4"/>
  <c r="I48" i="5"/>
  <c r="G38" i="3"/>
  <c r="AO43" i="2" a="1"/>
  <c r="AW32" i="2"/>
  <c r="I51" i="4"/>
  <c r="C46" i="3"/>
  <c r="H51" i="4"/>
  <c r="AO32" i="2"/>
  <c r="G49" i="4"/>
  <c r="H38" i="5"/>
  <c r="H49" i="5" s="1"/>
  <c r="D38" i="3"/>
  <c r="D47" i="3" s="1"/>
  <c r="E46" i="4"/>
  <c r="E38" i="4"/>
  <c r="E49" i="4" s="1"/>
  <c r="AV37" i="2"/>
  <c r="E47" i="5"/>
  <c r="C57" i="5" a="1"/>
  <c r="J50" i="3"/>
  <c r="J48" i="3"/>
  <c r="J52" i="3" s="1"/>
  <c r="E47" i="3"/>
  <c r="J49" i="5"/>
  <c r="J51" i="4"/>
  <c r="E51" i="3"/>
  <c r="AP36" i="2"/>
  <c r="G48" i="4"/>
  <c r="D48" i="4"/>
  <c r="AW29" i="2"/>
  <c r="I47" i="5"/>
  <c r="D50" i="4"/>
  <c r="K46" i="4"/>
  <c r="D46" i="4"/>
  <c r="G50" i="4"/>
  <c r="I51" i="3"/>
  <c r="H50" i="4"/>
  <c r="AR24" i="2"/>
  <c r="AR36" i="2" s="1"/>
  <c r="C50" i="3"/>
  <c r="K49" i="5"/>
  <c r="H45" i="3"/>
  <c r="C48" i="3"/>
  <c r="K50" i="5"/>
  <c r="F51" i="4"/>
  <c r="F38" i="4"/>
  <c r="F47" i="4" s="1"/>
  <c r="K47" i="3"/>
  <c r="AT37" i="2"/>
  <c r="K44" i="3"/>
  <c r="J45" i="5"/>
  <c r="E46" i="3"/>
  <c r="F48" i="3"/>
  <c r="AW36" i="2"/>
  <c r="AU24" i="2"/>
  <c r="AU37" i="2" s="1"/>
  <c r="F47" i="5"/>
  <c r="F38" i="5"/>
  <c r="F49" i="5" s="1"/>
  <c r="J38" i="4"/>
  <c r="E50" i="3"/>
  <c r="I50" i="5"/>
  <c r="AS34" i="2"/>
  <c r="F46" i="3"/>
  <c r="F44" i="3"/>
  <c r="F43" i="3"/>
  <c r="K46" i="3"/>
  <c r="K51" i="4"/>
  <c r="K43" i="4"/>
  <c r="H50" i="3"/>
  <c r="D51" i="4"/>
  <c r="D47" i="4"/>
  <c r="D52" i="4" s="1"/>
  <c r="I51" i="5"/>
  <c r="D50" i="3"/>
  <c r="E48" i="3"/>
  <c r="F51" i="3"/>
  <c r="J51" i="5"/>
  <c r="G51" i="3"/>
  <c r="AW34" i="2"/>
  <c r="E48" i="4"/>
  <c r="D51" i="3"/>
  <c r="E50" i="5"/>
  <c r="K50" i="4"/>
  <c r="H46" i="3"/>
  <c r="E50" i="4"/>
  <c r="C45" i="3"/>
  <c r="C51" i="3"/>
  <c r="C44" i="5"/>
  <c r="C38" i="5"/>
  <c r="C49" i="5" s="1"/>
  <c r="J45" i="3"/>
  <c r="AS24" i="2"/>
  <c r="AT36" i="2"/>
  <c r="L13" i="1"/>
  <c r="L21" i="1" s="1"/>
  <c r="K13" i="1"/>
  <c r="M12" i="1"/>
  <c r="N13" i="1"/>
  <c r="N20" i="1" s="1"/>
  <c r="K26" i="1" l="1"/>
  <c r="K28" i="1"/>
  <c r="L28" i="1"/>
  <c r="M26" i="1"/>
  <c r="L27" i="1"/>
  <c r="N27" i="1"/>
  <c r="K29" i="1"/>
  <c r="O29" i="1" s="1"/>
  <c r="M29" i="1"/>
  <c r="K27" i="1"/>
  <c r="L29" i="1"/>
  <c r="N28" i="1"/>
  <c r="L26" i="1"/>
  <c r="M27" i="1"/>
  <c r="M28" i="1"/>
  <c r="N26" i="1"/>
  <c r="N29" i="1"/>
  <c r="L63" i="4"/>
  <c r="AS33" i="2"/>
  <c r="AS32" i="2"/>
  <c r="AS30" i="2"/>
  <c r="AS29" i="2"/>
  <c r="AS35" i="2"/>
  <c r="AS31" i="2"/>
  <c r="K52" i="4"/>
  <c r="H51" i="5"/>
  <c r="E47" i="4"/>
  <c r="H50" i="5"/>
  <c r="L49" i="3"/>
  <c r="L60" i="4"/>
  <c r="AR43" i="2"/>
  <c r="AP44" i="2"/>
  <c r="AV51" i="2"/>
  <c r="AT43" i="2"/>
  <c r="AR49" i="2"/>
  <c r="AS47" i="2"/>
  <c r="AW49" i="2"/>
  <c r="AS51" i="2"/>
  <c r="AR44" i="2"/>
  <c r="AU43" i="2"/>
  <c r="AV47" i="2"/>
  <c r="AO44" i="2"/>
  <c r="AQ48" i="2"/>
  <c r="AU47" i="2"/>
  <c r="AV45" i="2"/>
  <c r="AV44" i="2"/>
  <c r="AU50" i="2"/>
  <c r="AV48" i="2"/>
  <c r="AO49" i="2"/>
  <c r="AR45" i="2"/>
  <c r="AP45" i="2"/>
  <c r="AW51" i="2"/>
  <c r="AR47" i="2"/>
  <c r="AW45" i="2"/>
  <c r="AW44" i="2"/>
  <c r="AO43" i="2"/>
  <c r="AW48" i="2"/>
  <c r="AW47" i="2"/>
  <c r="AP48" i="2"/>
  <c r="AR51" i="2"/>
  <c r="AQ44" i="2"/>
  <c r="AQ51" i="2"/>
  <c r="AP50" i="2"/>
  <c r="AS46" i="2"/>
  <c r="AO45" i="2"/>
  <c r="AP43" i="2"/>
  <c r="AO50" i="2"/>
  <c r="AP47" i="2"/>
  <c r="AO47" i="2"/>
  <c r="AX47" i="2" s="1"/>
  <c r="AQ47" i="2"/>
  <c r="AS50" i="2"/>
  <c r="AW50" i="2"/>
  <c r="AS48" i="2"/>
  <c r="AT44" i="2"/>
  <c r="AS43" i="2"/>
  <c r="AW46" i="2"/>
  <c r="AP49" i="2"/>
  <c r="AU46" i="2"/>
  <c r="AT51" i="2"/>
  <c r="AV50" i="2"/>
  <c r="AO46" i="2"/>
  <c r="AS49" i="2"/>
  <c r="AT45" i="2"/>
  <c r="AO51" i="2"/>
  <c r="AQ46" i="2"/>
  <c r="AR46" i="2"/>
  <c r="AR50" i="2"/>
  <c r="AT50" i="2"/>
  <c r="AU45" i="2"/>
  <c r="AU48" i="2"/>
  <c r="AV46" i="2"/>
  <c r="AV43" i="2"/>
  <c r="AQ49" i="2"/>
  <c r="AS44" i="2"/>
  <c r="AS45" i="2"/>
  <c r="AQ50" i="2"/>
  <c r="AT46" i="2"/>
  <c r="AV49" i="2"/>
  <c r="AT47" i="2"/>
  <c r="AT48" i="2"/>
  <c r="AU49" i="2"/>
  <c r="AO48" i="2"/>
  <c r="AR48" i="2"/>
  <c r="AQ43" i="2"/>
  <c r="AU44" i="2"/>
  <c r="AP46" i="2"/>
  <c r="AT49" i="2"/>
  <c r="AW43" i="2"/>
  <c r="AP51" i="2"/>
  <c r="AU51" i="2"/>
  <c r="AQ45" i="2"/>
  <c r="C43" i="4"/>
  <c r="C51" i="4"/>
  <c r="C45" i="4"/>
  <c r="C49" i="4"/>
  <c r="L49" i="4" s="1"/>
  <c r="H52" i="3"/>
  <c r="D44" i="3"/>
  <c r="D45" i="3"/>
  <c r="L45" i="3" s="1"/>
  <c r="D48" i="3"/>
  <c r="L48" i="3" s="1"/>
  <c r="D46" i="3"/>
  <c r="D49" i="3"/>
  <c r="D43" i="3"/>
  <c r="D52" i="3" s="1"/>
  <c r="G47" i="3"/>
  <c r="L47" i="3" s="1"/>
  <c r="G45" i="3"/>
  <c r="G44" i="3"/>
  <c r="G49" i="3"/>
  <c r="G48" i="3"/>
  <c r="G46" i="3"/>
  <c r="G43" i="3"/>
  <c r="G50" i="3"/>
  <c r="L50" i="3" s="1"/>
  <c r="F51" i="5"/>
  <c r="AV38" i="2"/>
  <c r="E52" i="5"/>
  <c r="AS37" i="2"/>
  <c r="J50" i="4"/>
  <c r="J44" i="4"/>
  <c r="J46" i="4"/>
  <c r="J49" i="4"/>
  <c r="J43" i="4"/>
  <c r="J45" i="4"/>
  <c r="J48" i="4"/>
  <c r="J47" i="4"/>
  <c r="J65" i="5"/>
  <c r="F58" i="5"/>
  <c r="C65" i="5"/>
  <c r="J59" i="5"/>
  <c r="F63" i="5"/>
  <c r="J58" i="5"/>
  <c r="E57" i="5"/>
  <c r="J60" i="5"/>
  <c r="F64" i="5"/>
  <c r="D59" i="5"/>
  <c r="I62" i="5"/>
  <c r="E59" i="5"/>
  <c r="G65" i="5"/>
  <c r="E60" i="5"/>
  <c r="J63" i="5"/>
  <c r="I59" i="5"/>
  <c r="I57" i="5"/>
  <c r="E61" i="5"/>
  <c r="J64" i="5"/>
  <c r="H59" i="5"/>
  <c r="D63" i="5"/>
  <c r="D60" i="5"/>
  <c r="K65" i="5"/>
  <c r="I60" i="5"/>
  <c r="E64" i="5"/>
  <c r="H60" i="5"/>
  <c r="D58" i="5"/>
  <c r="I61" i="5"/>
  <c r="E65" i="5"/>
  <c r="C60" i="5"/>
  <c r="H63" i="5"/>
  <c r="K61" i="5"/>
  <c r="C58" i="5"/>
  <c r="L58" i="5" s="1"/>
  <c r="H61" i="5"/>
  <c r="D65" i="5"/>
  <c r="F62" i="5"/>
  <c r="C59" i="5"/>
  <c r="H62" i="5"/>
  <c r="F57" i="5"/>
  <c r="K60" i="5"/>
  <c r="G64" i="5"/>
  <c r="D57" i="5"/>
  <c r="I64" i="5"/>
  <c r="H58" i="5"/>
  <c r="I65" i="5"/>
  <c r="C64" i="5"/>
  <c r="G58" i="5"/>
  <c r="H65" i="5"/>
  <c r="G59" i="5"/>
  <c r="J57" i="5"/>
  <c r="K64" i="5"/>
  <c r="K58" i="5"/>
  <c r="C57" i="5"/>
  <c r="K59" i="5"/>
  <c r="E58" i="5"/>
  <c r="F65" i="5"/>
  <c r="G57" i="5"/>
  <c r="F59" i="5"/>
  <c r="K57" i="5"/>
  <c r="F60" i="5"/>
  <c r="I58" i="5"/>
  <c r="C61" i="5"/>
  <c r="G61" i="5"/>
  <c r="G60" i="5"/>
  <c r="J62" i="5"/>
  <c r="E63" i="5"/>
  <c r="F61" i="5"/>
  <c r="I63" i="5"/>
  <c r="H64" i="5"/>
  <c r="J61" i="5"/>
  <c r="K63" i="5"/>
  <c r="D64" i="5"/>
  <c r="H57" i="5"/>
  <c r="E62" i="5"/>
  <c r="D61" i="5"/>
  <c r="D62" i="5"/>
  <c r="C62" i="5"/>
  <c r="C63" i="5"/>
  <c r="G62" i="5"/>
  <c r="G63" i="5"/>
  <c r="K62" i="5"/>
  <c r="C46" i="4"/>
  <c r="J52" i="5"/>
  <c r="I52" i="5"/>
  <c r="AS36" i="2"/>
  <c r="AO29" i="2"/>
  <c r="AO31" i="2"/>
  <c r="AO34" i="2"/>
  <c r="AO33" i="2"/>
  <c r="AO36" i="2"/>
  <c r="AO35" i="2"/>
  <c r="E51" i="4"/>
  <c r="C52" i="3"/>
  <c r="C43" i="5"/>
  <c r="C52" i="5" s="1"/>
  <c r="C47" i="5"/>
  <c r="C46" i="5"/>
  <c r="C48" i="5"/>
  <c r="C45" i="5"/>
  <c r="F46" i="5"/>
  <c r="F44" i="5"/>
  <c r="F43" i="5"/>
  <c r="F45" i="5"/>
  <c r="H48" i="5"/>
  <c r="H44" i="5"/>
  <c r="H52" i="5" s="1"/>
  <c r="H45" i="5"/>
  <c r="H43" i="5"/>
  <c r="H47" i="5"/>
  <c r="H46" i="5"/>
  <c r="F48" i="5"/>
  <c r="K52" i="5"/>
  <c r="C57" i="3"/>
  <c r="D57" i="3"/>
  <c r="E58" i="3"/>
  <c r="G59" i="3"/>
  <c r="I60" i="3"/>
  <c r="J61" i="3"/>
  <c r="C63" i="3"/>
  <c r="E64" i="3"/>
  <c r="F65" i="3"/>
  <c r="E57" i="3"/>
  <c r="F58" i="3"/>
  <c r="H59" i="3"/>
  <c r="J60" i="3"/>
  <c r="K61" i="3"/>
  <c r="D63" i="3"/>
  <c r="F64" i="3"/>
  <c r="G65" i="3"/>
  <c r="I57" i="3"/>
  <c r="K58" i="3"/>
  <c r="C60" i="3"/>
  <c r="E61" i="3"/>
  <c r="G62" i="3"/>
  <c r="H63" i="3"/>
  <c r="J64" i="3"/>
  <c r="H58" i="3"/>
  <c r="F60" i="3"/>
  <c r="E62" i="3"/>
  <c r="C64" i="3"/>
  <c r="I58" i="3"/>
  <c r="G60" i="3"/>
  <c r="H62" i="3"/>
  <c r="G64" i="3"/>
  <c r="F57" i="3"/>
  <c r="D59" i="3"/>
  <c r="C61" i="3"/>
  <c r="J62" i="3"/>
  <c r="K64" i="3"/>
  <c r="C59" i="3"/>
  <c r="I61" i="3"/>
  <c r="D65" i="3"/>
  <c r="E59" i="3"/>
  <c r="D62" i="3"/>
  <c r="E65" i="3"/>
  <c r="H61" i="3"/>
  <c r="J59" i="3"/>
  <c r="I62" i="3"/>
  <c r="I65" i="3"/>
  <c r="H64" i="3"/>
  <c r="K59" i="3"/>
  <c r="F63" i="3"/>
  <c r="J65" i="3"/>
  <c r="G57" i="3"/>
  <c r="D60" i="3"/>
  <c r="G63" i="3"/>
  <c r="J57" i="3"/>
  <c r="K60" i="3"/>
  <c r="I63" i="3"/>
  <c r="C58" i="3"/>
  <c r="L58" i="3" s="1"/>
  <c r="F61" i="3"/>
  <c r="K63" i="3"/>
  <c r="D58" i="3"/>
  <c r="I64" i="3"/>
  <c r="H57" i="3"/>
  <c r="I59" i="3"/>
  <c r="J63" i="3"/>
  <c r="K65" i="3"/>
  <c r="J58" i="3"/>
  <c r="C62" i="3"/>
  <c r="D64" i="3"/>
  <c r="D61" i="3"/>
  <c r="E63" i="3"/>
  <c r="E60" i="3"/>
  <c r="F62" i="3"/>
  <c r="C65" i="3"/>
  <c r="G61" i="3"/>
  <c r="H60" i="3"/>
  <c r="K57" i="3"/>
  <c r="H65" i="3"/>
  <c r="K62" i="3"/>
  <c r="F59" i="3"/>
  <c r="G58" i="3"/>
  <c r="G52" i="4"/>
  <c r="AT38" i="2"/>
  <c r="E52" i="3"/>
  <c r="D44" i="5"/>
  <c r="D45" i="5"/>
  <c r="D46" i="5"/>
  <c r="D48" i="5"/>
  <c r="D50" i="5"/>
  <c r="D43" i="5"/>
  <c r="D47" i="5"/>
  <c r="D51" i="5"/>
  <c r="AQ31" i="2"/>
  <c r="AQ29" i="2"/>
  <c r="AQ38" i="2" s="1"/>
  <c r="AQ30" i="2"/>
  <c r="AX30" i="2" s="1"/>
  <c r="AQ35" i="2"/>
  <c r="AQ34" i="2"/>
  <c r="AQ36" i="2"/>
  <c r="I52" i="4"/>
  <c r="AQ37" i="2"/>
  <c r="C48" i="4"/>
  <c r="L48" i="4" s="1"/>
  <c r="L59" i="4"/>
  <c r="L58" i="4"/>
  <c r="L57" i="4"/>
  <c r="C71" i="4" a="1"/>
  <c r="F52" i="3"/>
  <c r="L51" i="3"/>
  <c r="AU35" i="2"/>
  <c r="AU32" i="2"/>
  <c r="AX32" i="2" s="1"/>
  <c r="AU31" i="2"/>
  <c r="AU34" i="2"/>
  <c r="AU30" i="2"/>
  <c r="AU33" i="2"/>
  <c r="AU29" i="2"/>
  <c r="K52" i="3"/>
  <c r="AR32" i="2"/>
  <c r="AR30" i="2"/>
  <c r="AR34" i="2"/>
  <c r="AR31" i="2"/>
  <c r="AR29" i="2"/>
  <c r="AR35" i="2"/>
  <c r="AR33" i="2"/>
  <c r="C50" i="5"/>
  <c r="AR37" i="2"/>
  <c r="AX37" i="2" s="1"/>
  <c r="F50" i="5"/>
  <c r="C44" i="4"/>
  <c r="L49" i="5"/>
  <c r="H48" i="4"/>
  <c r="H44" i="4"/>
  <c r="H43" i="4"/>
  <c r="H45" i="4"/>
  <c r="H46" i="4"/>
  <c r="H47" i="4"/>
  <c r="L62" i="4"/>
  <c r="K18" i="1"/>
  <c r="AU36" i="2"/>
  <c r="F46" i="4"/>
  <c r="L46" i="4" s="1"/>
  <c r="F44" i="4"/>
  <c r="F43" i="4"/>
  <c r="F45" i="4"/>
  <c r="F50" i="4"/>
  <c r="L50" i="4" s="1"/>
  <c r="F48" i="4"/>
  <c r="E45" i="4"/>
  <c r="E44" i="4"/>
  <c r="E43" i="4"/>
  <c r="E52" i="4" s="1"/>
  <c r="AW38" i="2"/>
  <c r="F49" i="4"/>
  <c r="AP38" i="2"/>
  <c r="C47" i="4"/>
  <c r="I49" i="3"/>
  <c r="I45" i="3"/>
  <c r="I44" i="3"/>
  <c r="L44" i="3" s="1"/>
  <c r="I43" i="3"/>
  <c r="I46" i="3"/>
  <c r="I47" i="3"/>
  <c r="I48" i="3"/>
  <c r="L61" i="4"/>
  <c r="L18" i="1"/>
  <c r="L19" i="1"/>
  <c r="K21" i="1"/>
  <c r="L20" i="1"/>
  <c r="K20" i="1"/>
  <c r="M13" i="1"/>
  <c r="K19" i="1"/>
  <c r="N21" i="1"/>
  <c r="N18" i="1"/>
  <c r="N19" i="1"/>
  <c r="L45" i="5" l="1"/>
  <c r="AO38" i="2"/>
  <c r="AX34" i="2"/>
  <c r="G52" i="3"/>
  <c r="L52" i="3" s="1"/>
  <c r="L51" i="5"/>
  <c r="L59" i="3"/>
  <c r="AX29" i="2"/>
  <c r="L51" i="4"/>
  <c r="AX50" i="2"/>
  <c r="D52" i="5"/>
  <c r="L63" i="3"/>
  <c r="F52" i="5"/>
  <c r="L52" i="5" s="1"/>
  <c r="AX31" i="2"/>
  <c r="L45" i="4"/>
  <c r="AX51" i="2"/>
  <c r="AS38" i="2"/>
  <c r="L44" i="5"/>
  <c r="L50" i="5"/>
  <c r="L47" i="4"/>
  <c r="AU38" i="2"/>
  <c r="L47" i="5"/>
  <c r="L43" i="3"/>
  <c r="P42" i="3" s="1" a="1"/>
  <c r="P42" i="3" s="1"/>
  <c r="P43" i="3" s="1"/>
  <c r="P45" i="3" s="1"/>
  <c r="L63" i="5"/>
  <c r="L61" i="5"/>
  <c r="L64" i="5"/>
  <c r="L60" i="5"/>
  <c r="C52" i="4"/>
  <c r="L43" i="4"/>
  <c r="AX44" i="2"/>
  <c r="L43" i="5"/>
  <c r="L62" i="3"/>
  <c r="L64" i="3"/>
  <c r="L60" i="3"/>
  <c r="L62" i="5"/>
  <c r="L57" i="5"/>
  <c r="C71" i="5" a="1"/>
  <c r="L59" i="5"/>
  <c r="AX46" i="2"/>
  <c r="AX45" i="2"/>
  <c r="AX49" i="2"/>
  <c r="AR38" i="2"/>
  <c r="I79" i="4"/>
  <c r="E72" i="4"/>
  <c r="G78" i="4"/>
  <c r="E73" i="4"/>
  <c r="J76" i="4"/>
  <c r="D71" i="4"/>
  <c r="I74" i="4"/>
  <c r="E78" i="4"/>
  <c r="J75" i="4"/>
  <c r="C73" i="4"/>
  <c r="L73" i="4" s="1"/>
  <c r="H76" i="4"/>
  <c r="D73" i="4"/>
  <c r="K78" i="4"/>
  <c r="I73" i="4"/>
  <c r="E77" i="4"/>
  <c r="H71" i="4"/>
  <c r="D75" i="4"/>
  <c r="I78" i="4"/>
  <c r="I76" i="4"/>
  <c r="G73" i="4"/>
  <c r="C77" i="4"/>
  <c r="H73" i="4"/>
  <c r="J79" i="4"/>
  <c r="D74" i="4"/>
  <c r="I77" i="4"/>
  <c r="C72" i="4"/>
  <c r="H75" i="4"/>
  <c r="D79" i="4"/>
  <c r="C78" i="4"/>
  <c r="K73" i="4"/>
  <c r="G77" i="4"/>
  <c r="F75" i="4"/>
  <c r="G71" i="4"/>
  <c r="C75" i="4"/>
  <c r="L75" i="4" s="1"/>
  <c r="H78" i="4"/>
  <c r="K72" i="4"/>
  <c r="G76" i="4"/>
  <c r="J71" i="4"/>
  <c r="E71" i="4"/>
  <c r="J74" i="4"/>
  <c r="F78" i="4"/>
  <c r="G74" i="4"/>
  <c r="H74" i="4"/>
  <c r="G72" i="4"/>
  <c r="H79" i="4"/>
  <c r="F74" i="4"/>
  <c r="E76" i="4"/>
  <c r="G75" i="4"/>
  <c r="F73" i="4"/>
  <c r="I72" i="4"/>
  <c r="E75" i="4"/>
  <c r="D77" i="4"/>
  <c r="K75" i="4"/>
  <c r="J73" i="4"/>
  <c r="C74" i="4"/>
  <c r="I75" i="4"/>
  <c r="H77" i="4"/>
  <c r="F76" i="4"/>
  <c r="E74" i="4"/>
  <c r="K74" i="4"/>
  <c r="D76" i="4"/>
  <c r="C71" i="4"/>
  <c r="C76" i="4"/>
  <c r="K77" i="4"/>
  <c r="K71" i="4"/>
  <c r="K76" i="4"/>
  <c r="J78" i="4"/>
  <c r="F72" i="4"/>
  <c r="F77" i="4"/>
  <c r="E79" i="4"/>
  <c r="K79" i="4"/>
  <c r="H72" i="4"/>
  <c r="J72" i="4"/>
  <c r="J77" i="4"/>
  <c r="D78" i="4"/>
  <c r="F79" i="4"/>
  <c r="C79" i="4"/>
  <c r="L79" i="4" s="1"/>
  <c r="I71" i="4"/>
  <c r="G79" i="4"/>
  <c r="D72" i="4"/>
  <c r="F71" i="4"/>
  <c r="L61" i="3"/>
  <c r="L48" i="5"/>
  <c r="AX35" i="2"/>
  <c r="J52" i="4"/>
  <c r="AO57" i="2" a="1"/>
  <c r="AX43" i="2"/>
  <c r="O28" i="1"/>
  <c r="I52" i="3"/>
  <c r="H52" i="4"/>
  <c r="L22" i="1"/>
  <c r="F52" i="4"/>
  <c r="L65" i="3"/>
  <c r="L46" i="5"/>
  <c r="AX36" i="2"/>
  <c r="L65" i="5"/>
  <c r="O27" i="1"/>
  <c r="O26" i="1"/>
  <c r="K34" i="1" a="1"/>
  <c r="L44" i="4"/>
  <c r="L66" i="4"/>
  <c r="M59" i="4" s="1"/>
  <c r="C71" i="3" a="1"/>
  <c r="L57" i="3"/>
  <c r="AX33" i="2"/>
  <c r="L46" i="3"/>
  <c r="AX48" i="2"/>
  <c r="K22" i="1"/>
  <c r="N22" i="1"/>
  <c r="M20" i="1"/>
  <c r="O20" i="1" s="1"/>
  <c r="M18" i="1"/>
  <c r="M19" i="1"/>
  <c r="O19" i="1" s="1"/>
  <c r="M21" i="1"/>
  <c r="O21" i="1" s="1"/>
  <c r="M61" i="4" l="1"/>
  <c r="M62" i="4"/>
  <c r="M63" i="4"/>
  <c r="M60" i="3"/>
  <c r="M65" i="3"/>
  <c r="AX52" i="2"/>
  <c r="AY47" i="2" s="1"/>
  <c r="L76" i="4"/>
  <c r="L74" i="4"/>
  <c r="AY49" i="2"/>
  <c r="M64" i="3"/>
  <c r="M65" i="4"/>
  <c r="M64" i="4"/>
  <c r="M60" i="4"/>
  <c r="L35" i="1"/>
  <c r="N34" i="1"/>
  <c r="N35" i="1"/>
  <c r="M37" i="1"/>
  <c r="L36" i="1"/>
  <c r="M35" i="1"/>
  <c r="L34" i="1"/>
  <c r="K37" i="1"/>
  <c r="K36" i="1"/>
  <c r="M36" i="1"/>
  <c r="M34" i="1"/>
  <c r="K34" i="1"/>
  <c r="N37" i="1"/>
  <c r="L37" i="1"/>
  <c r="K35" i="1"/>
  <c r="N36" i="1"/>
  <c r="M57" i="4"/>
  <c r="AO57" i="2"/>
  <c r="AP60" i="2"/>
  <c r="AW64" i="2"/>
  <c r="AV57" i="2"/>
  <c r="AS59" i="2"/>
  <c r="AP61" i="2"/>
  <c r="AS62" i="2"/>
  <c r="AO61" i="2"/>
  <c r="AR64" i="2"/>
  <c r="AQ57" i="2"/>
  <c r="AS61" i="2"/>
  <c r="AS57" i="2"/>
  <c r="AU65" i="2"/>
  <c r="AT58" i="2"/>
  <c r="AQ60" i="2"/>
  <c r="AT61" i="2"/>
  <c r="AR58" i="2"/>
  <c r="AS63" i="2"/>
  <c r="AQ64" i="2"/>
  <c r="AO64" i="2"/>
  <c r="AU62" i="2"/>
  <c r="AQ62" i="2"/>
  <c r="AW63" i="2"/>
  <c r="AT65" i="2"/>
  <c r="AS58" i="2"/>
  <c r="AV59" i="2"/>
  <c r="AT63" i="2"/>
  <c r="AU61" i="2"/>
  <c r="AW65" i="2"/>
  <c r="AV58" i="2"/>
  <c r="AW60" i="2"/>
  <c r="AR61" i="2"/>
  <c r="AO63" i="2"/>
  <c r="AU64" i="2"/>
  <c r="AT57" i="2"/>
  <c r="AW58" i="2"/>
  <c r="AV61" i="2"/>
  <c r="AV60" i="2"/>
  <c r="AO65" i="2"/>
  <c r="AW57" i="2"/>
  <c r="AS65" i="2"/>
  <c r="AP59" i="2"/>
  <c r="AS60" i="2"/>
  <c r="AP62" i="2"/>
  <c r="AV63" i="2"/>
  <c r="AQ59" i="2"/>
  <c r="AP57" i="2"/>
  <c r="AO60" i="2"/>
  <c r="AW59" i="2"/>
  <c r="AP64" i="2"/>
  <c r="AP63" i="2"/>
  <c r="AT60" i="2"/>
  <c r="AT59" i="2"/>
  <c r="AR59" i="2"/>
  <c r="AQ65" i="2"/>
  <c r="AU59" i="2"/>
  <c r="AO62" i="2"/>
  <c r="AU58" i="2"/>
  <c r="AP65" i="2"/>
  <c r="AT62" i="2"/>
  <c r="AW61" i="2"/>
  <c r="AU60" i="2"/>
  <c r="AO58" i="2"/>
  <c r="AR65" i="2"/>
  <c r="AU63" i="2"/>
  <c r="AV64" i="2"/>
  <c r="AR63" i="2"/>
  <c r="AO59" i="2"/>
  <c r="AQ61" i="2"/>
  <c r="AP58" i="2"/>
  <c r="AS64" i="2"/>
  <c r="AR60" i="2"/>
  <c r="AT64" i="2"/>
  <c r="AQ58" i="2"/>
  <c r="AU57" i="2"/>
  <c r="AV62" i="2"/>
  <c r="AQ63" i="2"/>
  <c r="AV65" i="2"/>
  <c r="AW62" i="2"/>
  <c r="AR62" i="2"/>
  <c r="AR57" i="2"/>
  <c r="L71" i="4"/>
  <c r="AY45" i="2"/>
  <c r="M63" i="5"/>
  <c r="AY50" i="2"/>
  <c r="AY51" i="2"/>
  <c r="L66" i="3"/>
  <c r="M58" i="3" s="1"/>
  <c r="L77" i="4"/>
  <c r="P42" i="5" a="1"/>
  <c r="P42" i="5" s="1"/>
  <c r="P43" i="5" s="1"/>
  <c r="P45" i="5" s="1"/>
  <c r="E78" i="3"/>
  <c r="K79" i="3"/>
  <c r="J72" i="3"/>
  <c r="C79" i="3"/>
  <c r="K71" i="3"/>
  <c r="F76" i="3"/>
  <c r="I73" i="3"/>
  <c r="C71" i="3"/>
  <c r="H74" i="3"/>
  <c r="D78" i="3"/>
  <c r="E77" i="3"/>
  <c r="G75" i="3"/>
  <c r="D73" i="3"/>
  <c r="G71" i="3"/>
  <c r="H78" i="3"/>
  <c r="E79" i="3"/>
  <c r="J77" i="3"/>
  <c r="D76" i="3"/>
  <c r="G74" i="3"/>
  <c r="C72" i="3"/>
  <c r="C74" i="3"/>
  <c r="G79" i="3"/>
  <c r="H71" i="3"/>
  <c r="I78" i="3"/>
  <c r="C77" i="3"/>
  <c r="F75" i="3"/>
  <c r="K72" i="3"/>
  <c r="F72" i="3"/>
  <c r="K73" i="3"/>
  <c r="J75" i="3"/>
  <c r="D74" i="3"/>
  <c r="D72" i="3"/>
  <c r="F73" i="3"/>
  <c r="I71" i="3"/>
  <c r="J78" i="3"/>
  <c r="D77" i="3"/>
  <c r="I74" i="3"/>
  <c r="I75" i="3"/>
  <c r="I76" i="3"/>
  <c r="C75" i="3"/>
  <c r="C73" i="3"/>
  <c r="E74" i="3"/>
  <c r="H72" i="3"/>
  <c r="I79" i="3"/>
  <c r="C78" i="3"/>
  <c r="H75" i="3"/>
  <c r="G77" i="3"/>
  <c r="H77" i="3"/>
  <c r="K75" i="3"/>
  <c r="J74" i="3"/>
  <c r="D75" i="3"/>
  <c r="G73" i="3"/>
  <c r="J71" i="3"/>
  <c r="K78" i="3"/>
  <c r="G76" i="3"/>
  <c r="F79" i="3"/>
  <c r="C76" i="3"/>
  <c r="E73" i="3"/>
  <c r="K76" i="3"/>
  <c r="J79" i="3"/>
  <c r="E76" i="3"/>
  <c r="J76" i="3"/>
  <c r="H79" i="3"/>
  <c r="D71" i="3"/>
  <c r="F71" i="3"/>
  <c r="E75" i="3"/>
  <c r="F77" i="3"/>
  <c r="E72" i="3"/>
  <c r="H76" i="3"/>
  <c r="K77" i="3"/>
  <c r="G72" i="3"/>
  <c r="E71" i="3"/>
  <c r="I77" i="3"/>
  <c r="F74" i="3"/>
  <c r="J73" i="3"/>
  <c r="D79" i="3"/>
  <c r="K74" i="3"/>
  <c r="F78" i="3"/>
  <c r="I72" i="3"/>
  <c r="G78" i="3"/>
  <c r="H73" i="3"/>
  <c r="AY44" i="2"/>
  <c r="BB28" i="2" a="1"/>
  <c r="BB28" i="2" s="1"/>
  <c r="BB29" i="2" s="1"/>
  <c r="BB31" i="2" s="1"/>
  <c r="AX38" i="2"/>
  <c r="P26" i="1"/>
  <c r="O30" i="1"/>
  <c r="P29" i="1" s="1"/>
  <c r="L78" i="4"/>
  <c r="AY46" i="2"/>
  <c r="M58" i="4"/>
  <c r="K79" i="5"/>
  <c r="J71" i="5"/>
  <c r="F75" i="5"/>
  <c r="K78" i="5"/>
  <c r="F73" i="5"/>
  <c r="K76" i="5"/>
  <c r="I71" i="5"/>
  <c r="E75" i="5"/>
  <c r="J78" i="5"/>
  <c r="E73" i="5"/>
  <c r="J76" i="5"/>
  <c r="E72" i="5"/>
  <c r="J75" i="5"/>
  <c r="F79" i="5"/>
  <c r="J73" i="5"/>
  <c r="F77" i="5"/>
  <c r="D72" i="5"/>
  <c r="I75" i="5"/>
  <c r="E79" i="5"/>
  <c r="I73" i="5"/>
  <c r="E77" i="5"/>
  <c r="I72" i="5"/>
  <c r="E76" i="5"/>
  <c r="J79" i="5"/>
  <c r="E74" i="5"/>
  <c r="J77" i="5"/>
  <c r="H72" i="5"/>
  <c r="D76" i="5"/>
  <c r="I79" i="5"/>
  <c r="D74" i="5"/>
  <c r="I77" i="5"/>
  <c r="H73" i="5"/>
  <c r="D77" i="5"/>
  <c r="H71" i="5"/>
  <c r="D75" i="5"/>
  <c r="I78" i="5"/>
  <c r="G73" i="5"/>
  <c r="C77" i="5"/>
  <c r="G71" i="5"/>
  <c r="C75" i="5"/>
  <c r="H78" i="5"/>
  <c r="I76" i="5"/>
  <c r="I74" i="5"/>
  <c r="C73" i="5"/>
  <c r="C71" i="5"/>
  <c r="L71" i="5" s="1"/>
  <c r="D78" i="5"/>
  <c r="H77" i="5"/>
  <c r="H75" i="5"/>
  <c r="K73" i="5"/>
  <c r="K71" i="5"/>
  <c r="C79" i="5"/>
  <c r="C78" i="5"/>
  <c r="C76" i="5"/>
  <c r="F74" i="5"/>
  <c r="F72" i="5"/>
  <c r="G79" i="5"/>
  <c r="F71" i="5"/>
  <c r="G78" i="5"/>
  <c r="G76" i="5"/>
  <c r="J74" i="5"/>
  <c r="J72" i="5"/>
  <c r="D71" i="5"/>
  <c r="H76" i="5"/>
  <c r="C72" i="5"/>
  <c r="G77" i="5"/>
  <c r="G72" i="5"/>
  <c r="K77" i="5"/>
  <c r="F76" i="5"/>
  <c r="K72" i="5"/>
  <c r="F78" i="5"/>
  <c r="D73" i="5"/>
  <c r="E78" i="5"/>
  <c r="H74" i="5"/>
  <c r="C74" i="5"/>
  <c r="D79" i="5"/>
  <c r="G75" i="5"/>
  <c r="G74" i="5"/>
  <c r="H79" i="5"/>
  <c r="K75" i="5"/>
  <c r="K74" i="5"/>
  <c r="E71" i="5"/>
  <c r="P42" i="4" a="1"/>
  <c r="P42" i="4" s="1"/>
  <c r="P43" i="4" s="1"/>
  <c r="P45" i="4" s="1"/>
  <c r="M61" i="3"/>
  <c r="L72" i="4"/>
  <c r="L66" i="5"/>
  <c r="M65" i="5" s="1"/>
  <c r="L52" i="4"/>
  <c r="M59" i="3"/>
  <c r="M22" i="1"/>
  <c r="O18" i="1"/>
  <c r="R18" i="1" s="1" a="1"/>
  <c r="R18" i="1" s="1"/>
  <c r="R19" i="1" s="1"/>
  <c r="R21" i="1" s="1"/>
  <c r="O22" i="1"/>
  <c r="L80" i="4" l="1"/>
  <c r="L78" i="3"/>
  <c r="L74" i="3"/>
  <c r="AX64" i="2"/>
  <c r="AX62" i="2"/>
  <c r="AX63" i="2"/>
  <c r="AX57" i="2"/>
  <c r="M74" i="4"/>
  <c r="D99" i="4" s="1"/>
  <c r="M57" i="5"/>
  <c r="L72" i="5"/>
  <c r="L75" i="5"/>
  <c r="L79" i="3"/>
  <c r="L72" i="3"/>
  <c r="M57" i="3"/>
  <c r="AX60" i="2"/>
  <c r="AX61" i="2"/>
  <c r="M66" i="4"/>
  <c r="O36" i="1"/>
  <c r="M76" i="4"/>
  <c r="D101" i="4" s="1"/>
  <c r="AY48" i="2"/>
  <c r="L79" i="5"/>
  <c r="AX58" i="2"/>
  <c r="O37" i="1"/>
  <c r="E87" i="4"/>
  <c r="M63" i="3"/>
  <c r="L74" i="5"/>
  <c r="M62" i="5"/>
  <c r="M58" i="5"/>
  <c r="M59" i="5"/>
  <c r="AX65" i="2"/>
  <c r="L77" i="5"/>
  <c r="P27" i="1"/>
  <c r="O35" i="1"/>
  <c r="O34" i="1"/>
  <c r="AY43" i="2"/>
  <c r="M60" i="5"/>
  <c r="M72" i="4"/>
  <c r="E85" i="4" s="1"/>
  <c r="L76" i="5"/>
  <c r="M78" i="4"/>
  <c r="D103" i="4" s="1"/>
  <c r="L76" i="3"/>
  <c r="L73" i="3"/>
  <c r="L77" i="3"/>
  <c r="L78" i="5"/>
  <c r="L73" i="5"/>
  <c r="L71" i="3"/>
  <c r="L75" i="3"/>
  <c r="M62" i="3"/>
  <c r="AX59" i="2"/>
  <c r="M61" i="5"/>
  <c r="M64" i="5"/>
  <c r="P28" i="1"/>
  <c r="M77" i="4"/>
  <c r="D102" i="4" s="1"/>
  <c r="P35" i="1" l="1"/>
  <c r="L47" i="1" s="1"/>
  <c r="M79" i="3"/>
  <c r="E87" i="5"/>
  <c r="M74" i="5"/>
  <c r="E90" i="4"/>
  <c r="M75" i="3"/>
  <c r="M73" i="3"/>
  <c r="E90" i="3"/>
  <c r="AY64" i="2"/>
  <c r="M76" i="5"/>
  <c r="D101" i="5" s="1"/>
  <c r="D97" i="4"/>
  <c r="M71" i="3"/>
  <c r="L80" i="3"/>
  <c r="M72" i="3" s="1"/>
  <c r="M76" i="3"/>
  <c r="D101" i="3" s="1"/>
  <c r="P30" i="1"/>
  <c r="M77" i="3"/>
  <c r="D102" i="3" s="1"/>
  <c r="M74" i="3"/>
  <c r="M73" i="5"/>
  <c r="D98" i="5" s="1"/>
  <c r="E91" i="4"/>
  <c r="E86" i="5"/>
  <c r="P37" i="1"/>
  <c r="M79" i="5"/>
  <c r="E89" i="4"/>
  <c r="M78" i="3"/>
  <c r="AY52" i="2"/>
  <c r="M66" i="5"/>
  <c r="L80" i="5"/>
  <c r="M72" i="5" s="1"/>
  <c r="P34" i="1"/>
  <c r="O38" i="1"/>
  <c r="P36" i="1" s="1"/>
  <c r="E84" i="3"/>
  <c r="M66" i="3"/>
  <c r="M71" i="4"/>
  <c r="M75" i="4"/>
  <c r="M80" i="4" s="1"/>
  <c r="M73" i="4"/>
  <c r="M79" i="4"/>
  <c r="AX66" i="2"/>
  <c r="AY65" i="2" s="1"/>
  <c r="AY57" i="2"/>
  <c r="L48" i="1" l="1"/>
  <c r="M42" i="1"/>
  <c r="D97" i="3"/>
  <c r="C97" i="3" s="1"/>
  <c r="E85" i="3"/>
  <c r="AP89" i="2"/>
  <c r="AQ77" i="2"/>
  <c r="D97" i="5"/>
  <c r="E85" i="5"/>
  <c r="AP81" i="2"/>
  <c r="M80" i="3"/>
  <c r="D96" i="3"/>
  <c r="AY58" i="2"/>
  <c r="AY61" i="2"/>
  <c r="L49" i="1"/>
  <c r="M43" i="1"/>
  <c r="D98" i="3"/>
  <c r="E86" i="3"/>
  <c r="E89" i="3"/>
  <c r="D104" i="4"/>
  <c r="E92" i="4"/>
  <c r="D100" i="3"/>
  <c r="E88" i="3"/>
  <c r="D104" i="3"/>
  <c r="E92" i="3"/>
  <c r="D98" i="4"/>
  <c r="E86" i="4"/>
  <c r="AQ69" i="2"/>
  <c r="AY62" i="2"/>
  <c r="AY59" i="2"/>
  <c r="D104" i="5"/>
  <c r="E92" i="5"/>
  <c r="D100" i="4"/>
  <c r="C100" i="4" s="1"/>
  <c r="E88" i="4"/>
  <c r="P38" i="1"/>
  <c r="L46" i="1"/>
  <c r="M40" i="1"/>
  <c r="D96" i="4"/>
  <c r="C97" i="4" s="1"/>
  <c r="E84" i="4"/>
  <c r="M78" i="5"/>
  <c r="M71" i="5"/>
  <c r="M80" i="5" s="1"/>
  <c r="D103" i="3"/>
  <c r="E91" i="3"/>
  <c r="M77" i="5"/>
  <c r="AY63" i="2"/>
  <c r="D99" i="3"/>
  <c r="E87" i="3"/>
  <c r="AP88" i="2"/>
  <c r="AQ76" i="2"/>
  <c r="D99" i="5"/>
  <c r="AY60" i="2"/>
  <c r="AY66" i="2" s="1"/>
  <c r="M75" i="5"/>
  <c r="M41" i="1"/>
  <c r="E89" i="5"/>
  <c r="D100" i="5" l="1"/>
  <c r="E88" i="5"/>
  <c r="C104" i="3"/>
  <c r="D102" i="5"/>
  <c r="E90" i="5"/>
  <c r="AP83" i="2"/>
  <c r="AQ71" i="2"/>
  <c r="C100" i="3"/>
  <c r="AP86" i="2"/>
  <c r="AO86" i="2" s="1"/>
  <c r="AQ74" i="2"/>
  <c r="C102" i="3"/>
  <c r="C103" i="3"/>
  <c r="AP85" i="2"/>
  <c r="AQ73" i="2"/>
  <c r="C99" i="3"/>
  <c r="C96" i="4"/>
  <c r="C102" i="4"/>
  <c r="C99" i="4"/>
  <c r="C101" i="4"/>
  <c r="C103" i="4"/>
  <c r="C98" i="3"/>
  <c r="AP84" i="2"/>
  <c r="AO84" i="2" s="1"/>
  <c r="AQ72" i="2"/>
  <c r="AP87" i="2"/>
  <c r="AQ75" i="2"/>
  <c r="D96" i="5"/>
  <c r="E84" i="5"/>
  <c r="C104" i="4"/>
  <c r="AP82" i="2"/>
  <c r="AO82" i="2" s="1"/>
  <c r="AQ70" i="2"/>
  <c r="C101" i="3"/>
  <c r="D103" i="5"/>
  <c r="C103" i="5" s="1"/>
  <c r="E91" i="5"/>
  <c r="C98" i="4"/>
  <c r="C96" i="3"/>
  <c r="C100" i="5" l="1"/>
  <c r="AO85" i="2"/>
  <c r="AO83" i="2"/>
  <c r="C96" i="5"/>
  <c r="C98" i="5"/>
  <c r="C101" i="5"/>
  <c r="C97" i="5"/>
  <c r="C102" i="5"/>
  <c r="AO81" i="2"/>
  <c r="AO88" i="2"/>
  <c r="C99" i="5"/>
  <c r="AO89" i="2"/>
  <c r="AO87" i="2"/>
  <c r="C104" i="5"/>
</calcChain>
</file>

<file path=xl/sharedStrings.xml><?xml version="1.0" encoding="utf-8"?>
<sst xmlns="http://schemas.openxmlformats.org/spreadsheetml/2006/main" count="967" uniqueCount="131">
  <si>
    <t>ID Responden</t>
  </si>
  <si>
    <t>A vs B</t>
  </si>
  <si>
    <t>A vs C</t>
  </si>
  <si>
    <t>A vs D</t>
  </si>
  <si>
    <t>B vs C</t>
  </si>
  <si>
    <t>B vs D</t>
  </si>
  <si>
    <t>C vs D</t>
  </si>
  <si>
    <t>Intelligent Transportation System (ITS)/ Area Traffic Control System (ATCS) (E)</t>
  </si>
  <si>
    <t xml:space="preserve">ID Responden </t>
  </si>
  <si>
    <t>A vs F</t>
  </si>
  <si>
    <t>A vs E</t>
  </si>
  <si>
    <t>A vs G</t>
  </si>
  <si>
    <t>A vs H</t>
  </si>
  <si>
    <t>A vs I</t>
  </si>
  <si>
    <t>B vs E</t>
  </si>
  <si>
    <t>B vs F</t>
  </si>
  <si>
    <t>B vs G</t>
  </si>
  <si>
    <t>B vs H</t>
  </si>
  <si>
    <t>B vs I</t>
  </si>
  <si>
    <t>C vs E</t>
  </si>
  <si>
    <t>C vs F</t>
  </si>
  <si>
    <t>C vs G</t>
  </si>
  <si>
    <t>C vs H</t>
  </si>
  <si>
    <t>C vs I</t>
  </si>
  <si>
    <t>D vs E</t>
  </si>
  <si>
    <t>D vs F</t>
  </si>
  <si>
    <t>D vs G</t>
  </si>
  <si>
    <t>D vs H</t>
  </si>
  <si>
    <t>D vs I</t>
  </si>
  <si>
    <t>E vs F</t>
  </si>
  <si>
    <t>E vs G</t>
  </si>
  <si>
    <t>E vs H</t>
  </si>
  <si>
    <t>E vs I</t>
  </si>
  <si>
    <t>F vs G</t>
  </si>
  <si>
    <t>F vs H</t>
  </si>
  <si>
    <t>F vs I</t>
  </si>
  <si>
    <t>G vs H</t>
  </si>
  <si>
    <t>G vs I</t>
  </si>
  <si>
    <t>H vs I</t>
  </si>
  <si>
    <t>ATCS/ITS vs CFD</t>
  </si>
  <si>
    <t>ATCS/ITS vs TPS3R</t>
  </si>
  <si>
    <t>CFD vs TPS3R</t>
  </si>
  <si>
    <t>Comparison Matrix</t>
  </si>
  <si>
    <t>A</t>
  </si>
  <si>
    <t>B</t>
  </si>
  <si>
    <t>C</t>
  </si>
  <si>
    <t>D</t>
  </si>
  <si>
    <t>S.O.R</t>
  </si>
  <si>
    <t>Matrix</t>
  </si>
  <si>
    <t>Priority</t>
  </si>
  <si>
    <t>Parameter</t>
  </si>
  <si>
    <t>Max. Eigen Value</t>
  </si>
  <si>
    <t>CI</t>
  </si>
  <si>
    <t>RI</t>
  </si>
  <si>
    <t>CR = CI/RI</t>
  </si>
  <si>
    <t>n</t>
  </si>
  <si>
    <t>Random Consistency Ratio</t>
  </si>
  <si>
    <t>Squaring the Matrix: 1st attempt</t>
  </si>
  <si>
    <t>1st Eigen Vektor</t>
  </si>
  <si>
    <t>S.O.C</t>
  </si>
  <si>
    <t>Squaring the Matrix: 2nd attempt</t>
  </si>
  <si>
    <t>2nd Eigen Vektor</t>
  </si>
  <si>
    <t>1st EV - 2nd EV</t>
  </si>
  <si>
    <t>Rank</t>
  </si>
  <si>
    <t>E</t>
  </si>
  <si>
    <t>F</t>
  </si>
  <si>
    <t>G</t>
  </si>
  <si>
    <t>H</t>
  </si>
  <si>
    <t>I</t>
  </si>
  <si>
    <t>Score</t>
  </si>
  <si>
    <t>Criterion</t>
  </si>
  <si>
    <t>GHG Emission Reduction (A)</t>
  </si>
  <si>
    <t>Programme Continuity (B)</t>
  </si>
  <si>
    <t>Required Cost/Budget (C)</t>
  </si>
  <si>
    <t>Community Involvement (D)</t>
  </si>
  <si>
    <t>Criterion:</t>
  </si>
  <si>
    <t>GHG Emission Reduction vs Programme Continuity</t>
  </si>
  <si>
    <t>GHG Emission Reduction vs Required Cost/Budget</t>
  </si>
  <si>
    <t>GHG Emission Reduction vs Community Involvement</t>
  </si>
  <si>
    <t>Programme Continuity vs Required Cost/Budget</t>
  </si>
  <si>
    <t>Programme Continuity vs Community Involvement</t>
  </si>
  <si>
    <t>Required Cost/Budget vs Community Involvement</t>
  </si>
  <si>
    <t>Low Emission Rice (A)</t>
  </si>
  <si>
    <t>Organic Fertilizer (B)</t>
  </si>
  <si>
    <t>Cattle Feed (C)</t>
  </si>
  <si>
    <t>LED Street Lighting (D)</t>
  </si>
  <si>
    <t>Transportation Rejuvenation (F)</t>
  </si>
  <si>
    <t>Car Free Day (G)</t>
  </si>
  <si>
    <t>Tree Planting (H)</t>
  </si>
  <si>
    <t>TPS3R Waste Management (I)</t>
  </si>
  <si>
    <t>Low Emission Rice vs Organic Fertilizer</t>
  </si>
  <si>
    <t>Low Emission Rice vs Cattle Feed</t>
  </si>
  <si>
    <t>Low Emission Rice vs LED Street Lighting</t>
  </si>
  <si>
    <t>Low Emission Rice vs ATCS/ITS</t>
  </si>
  <si>
    <t>Low Emission Rice vs Transportation Rejuvenation</t>
  </si>
  <si>
    <t>Low Emission Rice vs CFD</t>
  </si>
  <si>
    <t>Low Emission Rice vs Tree Planting</t>
  </si>
  <si>
    <t>Low Emission Rice vs TPS3R</t>
  </si>
  <si>
    <t>Organic Fertilizer vs Cattle Feed</t>
  </si>
  <si>
    <t>Organic Fertilizer vs LED Street Lighting</t>
  </si>
  <si>
    <t>Organic Fertilizer vs ATCS/ITS</t>
  </si>
  <si>
    <t>Organic Fertilizer vs Transportation Rejuvenation</t>
  </si>
  <si>
    <t>Organic Fertilizer vs CFD</t>
  </si>
  <si>
    <t>Organic Fertilizer vs Tree Planting</t>
  </si>
  <si>
    <t>Organic Fertilizer vs TPS3R</t>
  </si>
  <si>
    <t>Cattle Feed vs LED Street Lighting</t>
  </si>
  <si>
    <t>Cattle Feed vs ATCS/ITS</t>
  </si>
  <si>
    <t>Cattle Feed vs Transportation Rejuvenation</t>
  </si>
  <si>
    <t>Cattle Feed vs CFD</t>
  </si>
  <si>
    <t>Cattle Feed vs Tree Planting</t>
  </si>
  <si>
    <t>Cattle Feed vs TPS3R</t>
  </si>
  <si>
    <t>LED Street Lighting vs ATCS/ITS</t>
  </si>
  <si>
    <t>LED Street Lighting vs Transportation Rejuvenation</t>
  </si>
  <si>
    <t>LED Street Lighting vs CFD</t>
  </si>
  <si>
    <t>LED Street Lighting vs Tree Planting</t>
  </si>
  <si>
    <t>LED Street Lighting vs TPS3R</t>
  </si>
  <si>
    <t>ATCS/ITS vs Transportation Rejuvenation</t>
  </si>
  <si>
    <t>ATCS/ITS vs Tree Planting</t>
  </si>
  <si>
    <t>Transportation Rejuvenation vs CFD</t>
  </si>
  <si>
    <t>Transportation Rejuvenation vs Tree Planting</t>
  </si>
  <si>
    <t>Transportation Rejuvenation vs TPS3R</t>
  </si>
  <si>
    <t>CFD vs Tree Planting</t>
  </si>
  <si>
    <t>Tree Planting vs TPS3R</t>
  </si>
  <si>
    <t>Alternative</t>
  </si>
  <si>
    <t>Percentage (%)</t>
  </si>
  <si>
    <t>Alternative:</t>
  </si>
  <si>
    <t>Alternative/Criterion</t>
  </si>
  <si>
    <t>GHG Emission Reduction</t>
  </si>
  <si>
    <t>Programme Continuity</t>
  </si>
  <si>
    <t>Requiered Cost/Budget</t>
  </si>
  <si>
    <t>Community Involvement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</si>
</sst>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2" fontId="0" fillId="0" borderId="0" xfId="0" applyNumberFormat="1"/>
    <xf numFmtId="0" fontId="0" fillId="0" borderId="1" xfId="0" applyBorder="1" applyAlignment="1">
      <alignment horizontal="center"/>
    </xf>
    <xf numFmtId="2" fontId="2" fillId="0" borderId="1" xfId="0" applyNumberFormat="1" applyFont="1" applyBorder="1"/>
    <xf numFmtId="2" fontId="0" fillId="0" borderId="1" xfId="0" applyNumberFormat="1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2" fontId="0" fillId="2" borderId="1" xfId="0" applyNumberFormat="1" applyFill="1" applyBorder="1"/>
    <xf numFmtId="2" fontId="0" fillId="3" borderId="1" xfId="0" applyNumberFormat="1" applyFill="1" applyBorder="1"/>
    <xf numFmtId="164" fontId="0" fillId="0" borderId="1" xfId="0" applyNumberFormat="1" applyBorder="1"/>
    <xf numFmtId="2" fontId="2" fillId="0" borderId="0" xfId="0" applyNumberFormat="1" applyFont="1"/>
    <xf numFmtId="0" fontId="2" fillId="0" borderId="1" xfId="0" applyFon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vertical="top"/>
    </xf>
    <xf numFmtId="0" fontId="0" fillId="4" borderId="1" xfId="0" applyFill="1" applyBorder="1"/>
    <xf numFmtId="2" fontId="0" fillId="4" borderId="1" xfId="0" applyNumberFormat="1" applyFill="1" applyBorder="1"/>
    <xf numFmtId="2" fontId="0" fillId="5" borderId="1" xfId="0" applyNumberFormat="1" applyFill="1" applyBorder="1"/>
    <xf numFmtId="0" fontId="0" fillId="0" borderId="4" xfId="0" applyBorder="1"/>
    <xf numFmtId="0" fontId="2" fillId="0" borderId="4" xfId="0" applyFont="1" applyBorder="1"/>
    <xf numFmtId="2" fontId="2" fillId="0" borderId="3" xfId="0" applyNumberFormat="1" applyFont="1" applyBorder="1"/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left" vertical="center" indent="6"/>
    </xf>
    <xf numFmtId="2" fontId="0" fillId="0" borderId="1" xfId="0" applyNumberFormat="1" applyBorder="1" applyAlignment="1">
      <alignment horizontal="left" vertical="top" indent="6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'GHG Emission Reduction'!$AN$81:$AN$89</c:f>
              <c:strCache>
                <c:ptCount val="9"/>
                <c:pt idx="0">
                  <c:v>Low Emission Rice (A)</c:v>
                </c:pt>
                <c:pt idx="1">
                  <c:v>Organic Fertilizer (B)</c:v>
                </c:pt>
                <c:pt idx="2">
                  <c:v>Cattle Feed (C)</c:v>
                </c:pt>
                <c:pt idx="3">
                  <c:v>LED Street Lighting (D)</c:v>
                </c:pt>
                <c:pt idx="4">
                  <c:v>Intelligent Transportation System (ITS)/ Area Traffic Control System (ATCS) (E)</c:v>
                </c:pt>
                <c:pt idx="5">
                  <c:v>Transportation Rejuvenation (F)</c:v>
                </c:pt>
                <c:pt idx="6">
                  <c:v>Car Free Day (G)</c:v>
                </c:pt>
                <c:pt idx="7">
                  <c:v>Tree Planting (H)</c:v>
                </c:pt>
                <c:pt idx="8">
                  <c:v>TPS3R Waste Management (I)</c:v>
                </c:pt>
              </c:strCache>
            </c:strRef>
          </c:cat>
          <c:val>
            <c:numRef>
              <c:f>'GHG Emission Reduction'!$AP$81:$AP$89</c:f>
              <c:numCache>
                <c:formatCode>0.00</c:formatCode>
                <c:ptCount val="9"/>
                <c:pt idx="0">
                  <c:v>5.3319901955578155</c:v>
                </c:pt>
                <c:pt idx="1">
                  <c:v>10.865103405679143</c:v>
                </c:pt>
                <c:pt idx="2">
                  <c:v>3.4033104445514386</c:v>
                </c:pt>
                <c:pt idx="3">
                  <c:v>8.4329720213647086</c:v>
                </c:pt>
                <c:pt idx="4">
                  <c:v>5.8187590034760159</c:v>
                </c:pt>
                <c:pt idx="5">
                  <c:v>8.1897163383096032</c:v>
                </c:pt>
                <c:pt idx="6">
                  <c:v>2.9026741484803877</c:v>
                </c:pt>
                <c:pt idx="7">
                  <c:v>22.716095791463324</c:v>
                </c:pt>
                <c:pt idx="8">
                  <c:v>32.339378651117556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43-48F8-AC4C-58B9DCF0360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4411648"/>
        <c:axId val="1684412064"/>
      </c:barChart>
      <c:catAx>
        <c:axId val="168441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4412064"/>
        <c:crosses val="autoZero"/>
        <c:auto val="1"/>
        <c:lblAlgn val="ctr"/>
        <c:lblOffset val="100"/>
        <c:noMultiLvlLbl val="0"/>
      </c:catAx>
      <c:valAx>
        <c:axId val="1684412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4411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'Programme Continuity'!$B$96:$B$104</c:f>
              <c:strCache>
                <c:ptCount val="9"/>
                <c:pt idx="0">
                  <c:v>Low Emission Rice (A)</c:v>
                </c:pt>
                <c:pt idx="1">
                  <c:v>Organic Fertilizer (B)</c:v>
                </c:pt>
                <c:pt idx="2">
                  <c:v>Cattle Feed (C)</c:v>
                </c:pt>
                <c:pt idx="3">
                  <c:v>LED Street Lighting (D)</c:v>
                </c:pt>
                <c:pt idx="4">
                  <c:v>Intelligent Transportation System (ITS)/ Area Traffic Control System (ATCS) (E)</c:v>
                </c:pt>
                <c:pt idx="5">
                  <c:v>Transportation Rejuvenation (F)</c:v>
                </c:pt>
                <c:pt idx="6">
                  <c:v>Car Free Day (G)</c:v>
                </c:pt>
                <c:pt idx="7">
                  <c:v>Tree Planting (H)</c:v>
                </c:pt>
                <c:pt idx="8">
                  <c:v>TPS3R Waste Management (I)</c:v>
                </c:pt>
              </c:strCache>
            </c:strRef>
          </c:cat>
          <c:val>
            <c:numRef>
              <c:f>'Programme Continuity'!$D$96:$D$104</c:f>
              <c:numCache>
                <c:formatCode>0.00</c:formatCode>
                <c:ptCount val="9"/>
                <c:pt idx="0">
                  <c:v>5.9975222966895698</c:v>
                </c:pt>
                <c:pt idx="1">
                  <c:v>12.41713518868605</c:v>
                </c:pt>
                <c:pt idx="2">
                  <c:v>3.1877445549014074</c:v>
                </c:pt>
                <c:pt idx="3">
                  <c:v>6.3898577970143648</c:v>
                </c:pt>
                <c:pt idx="4">
                  <c:v>7.9061278241071928</c:v>
                </c:pt>
                <c:pt idx="5">
                  <c:v>8.2338508163952682</c:v>
                </c:pt>
                <c:pt idx="6">
                  <c:v>2.7797201874731932</c:v>
                </c:pt>
                <c:pt idx="7">
                  <c:v>23.799989165569524</c:v>
                </c:pt>
                <c:pt idx="8">
                  <c:v>29.288052169163421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B2-4080-AF18-EDAFBEFCB6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848459520"/>
        <c:axId val="1749787600"/>
        <c:axId val="0"/>
      </c:bar3DChart>
      <c:catAx>
        <c:axId val="184845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9787600"/>
        <c:crosses val="autoZero"/>
        <c:auto val="1"/>
        <c:lblAlgn val="ctr"/>
        <c:lblOffset val="100"/>
        <c:noMultiLvlLbl val="0"/>
      </c:catAx>
      <c:valAx>
        <c:axId val="174978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8459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'Required Cost or Budget'!$B$96:$B$104</c:f>
              <c:strCache>
                <c:ptCount val="9"/>
                <c:pt idx="0">
                  <c:v>Low Emission Rice (A)</c:v>
                </c:pt>
                <c:pt idx="1">
                  <c:v>Organic Fertilizer (B)</c:v>
                </c:pt>
                <c:pt idx="2">
                  <c:v>Cattle Feed (C)</c:v>
                </c:pt>
                <c:pt idx="3">
                  <c:v>LED Street Lighting (D)</c:v>
                </c:pt>
                <c:pt idx="4">
                  <c:v>Intelligent Transportation System (ITS)/ Area Traffic Control System (ATCS) (E)</c:v>
                </c:pt>
                <c:pt idx="5">
                  <c:v>Transportation Rejuvenation (F)</c:v>
                </c:pt>
                <c:pt idx="6">
                  <c:v>Car Free Day (G)</c:v>
                </c:pt>
                <c:pt idx="7">
                  <c:v>Tree Planting (H)</c:v>
                </c:pt>
                <c:pt idx="8">
                  <c:v>TPS3R Waste Management (I)</c:v>
                </c:pt>
              </c:strCache>
            </c:strRef>
          </c:cat>
          <c:val>
            <c:numRef>
              <c:f>'Required Cost or Budget'!$D$96:$D$104</c:f>
              <c:numCache>
                <c:formatCode>0.00</c:formatCode>
                <c:ptCount val="9"/>
                <c:pt idx="0">
                  <c:v>10.935969746002948</c:v>
                </c:pt>
                <c:pt idx="1">
                  <c:v>15.827524693136747</c:v>
                </c:pt>
                <c:pt idx="2">
                  <c:v>7.5260812516111848</c:v>
                </c:pt>
                <c:pt idx="3">
                  <c:v>8.9866971632768085</c:v>
                </c:pt>
                <c:pt idx="4">
                  <c:v>6.5232928154809366</c:v>
                </c:pt>
                <c:pt idx="5">
                  <c:v>7.4614936561300791</c:v>
                </c:pt>
                <c:pt idx="6">
                  <c:v>7.661886423495508</c:v>
                </c:pt>
                <c:pt idx="7">
                  <c:v>14.047940123537117</c:v>
                </c:pt>
                <c:pt idx="8">
                  <c:v>21.029114127328672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73-46E0-AD4C-160EE3FCAC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752240128"/>
        <c:axId val="1752240544"/>
        <c:axId val="0"/>
      </c:bar3DChart>
      <c:catAx>
        <c:axId val="175224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2240544"/>
        <c:crosses val="autoZero"/>
        <c:auto val="1"/>
        <c:lblAlgn val="ctr"/>
        <c:lblOffset val="100"/>
        <c:noMultiLvlLbl val="0"/>
      </c:catAx>
      <c:valAx>
        <c:axId val="175224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224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'Community Involvement'!$B$96:$B$104</c:f>
              <c:strCache>
                <c:ptCount val="9"/>
                <c:pt idx="0">
                  <c:v>Low Emission Rice (A)</c:v>
                </c:pt>
                <c:pt idx="1">
                  <c:v>Organic Fertilizer (B)</c:v>
                </c:pt>
                <c:pt idx="2">
                  <c:v>Cattle Feed (C)</c:v>
                </c:pt>
                <c:pt idx="3">
                  <c:v>LED Street Lighting (D)</c:v>
                </c:pt>
                <c:pt idx="4">
                  <c:v>Intelligent Transportation System (ITS)/ Area Traffic Control System (ATCS) (E)</c:v>
                </c:pt>
                <c:pt idx="5">
                  <c:v>Transportation Rejuvenation (F)</c:v>
                </c:pt>
                <c:pt idx="6">
                  <c:v>Car Free Day (G)</c:v>
                </c:pt>
                <c:pt idx="7">
                  <c:v>Tree Planting (H)</c:v>
                </c:pt>
                <c:pt idx="8">
                  <c:v>TPS3R Waste Management (I)</c:v>
                </c:pt>
              </c:strCache>
            </c:strRef>
          </c:cat>
          <c:val>
            <c:numRef>
              <c:f>'Community Involvement'!$D$96:$D$104</c:f>
              <c:numCache>
                <c:formatCode>0.00</c:formatCode>
                <c:ptCount val="9"/>
                <c:pt idx="0">
                  <c:v>12.69175794469354</c:v>
                </c:pt>
                <c:pt idx="1">
                  <c:v>16.542911710740331</c:v>
                </c:pt>
                <c:pt idx="2">
                  <c:v>8.4732685533268395</c:v>
                </c:pt>
                <c:pt idx="3">
                  <c:v>3.1336416847794304</c:v>
                </c:pt>
                <c:pt idx="4">
                  <c:v>3.9106500969860334</c:v>
                </c:pt>
                <c:pt idx="5">
                  <c:v>4.2691810402149546</c:v>
                </c:pt>
                <c:pt idx="6">
                  <c:v>12.073535497961197</c:v>
                </c:pt>
                <c:pt idx="7">
                  <c:v>17.836134265632246</c:v>
                </c:pt>
                <c:pt idx="8">
                  <c:v>21.068919205665427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7-4AC9-864A-EDBE46F857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746905808"/>
        <c:axId val="1746903312"/>
        <c:axId val="0"/>
      </c:bar3DChart>
      <c:catAx>
        <c:axId val="174690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6903312"/>
        <c:crosses val="autoZero"/>
        <c:auto val="1"/>
        <c:lblAlgn val="ctr"/>
        <c:lblOffset val="100"/>
        <c:noMultiLvlLbl val="0"/>
      </c:catAx>
      <c:valAx>
        <c:axId val="1746903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6905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Result!$G$22:$G$30</c:f>
              <c:strCache>
                <c:ptCount val="9"/>
                <c:pt idx="0">
                  <c:v>Low Emission Rice (A)</c:v>
                </c:pt>
                <c:pt idx="1">
                  <c:v>Organic Fertilizer (B)</c:v>
                </c:pt>
                <c:pt idx="2">
                  <c:v>Cattle Feed (C)</c:v>
                </c:pt>
                <c:pt idx="3">
                  <c:v>LED Street Lighting (D)</c:v>
                </c:pt>
                <c:pt idx="4">
                  <c:v>Intelligent Transportation System (ITS)/ Area Traffic Control System (ATCS) (E)</c:v>
                </c:pt>
                <c:pt idx="5">
                  <c:v>Transportation Rejuvenation (F)</c:v>
                </c:pt>
                <c:pt idx="6">
                  <c:v>Car Free Day (G)</c:v>
                </c:pt>
                <c:pt idx="7">
                  <c:v>Tree Planting (H)</c:v>
                </c:pt>
                <c:pt idx="8">
                  <c:v>TPS3R Waste Management (I)</c:v>
                </c:pt>
              </c:strCache>
            </c:strRef>
          </c:cat>
          <c:val>
            <c:numRef>
              <c:f>Result!$H$22:$H$30</c:f>
              <c:numCache>
                <c:formatCode>0.00</c:formatCode>
                <c:ptCount val="9"/>
                <c:pt idx="0">
                  <c:v>873.02919145790429</c:v>
                </c:pt>
                <c:pt idx="1">
                  <c:v>1388.5840667138234</c:v>
                </c:pt>
                <c:pt idx="2">
                  <c:v>559.44643568150923</c:v>
                </c:pt>
                <c:pt idx="3">
                  <c:v>627.98781827509026</c:v>
                </c:pt>
                <c:pt idx="4">
                  <c:v>592.96184830703828</c:v>
                </c:pt>
                <c:pt idx="5">
                  <c:v>685.68604609204215</c:v>
                </c:pt>
                <c:pt idx="6">
                  <c:v>650.7368480135641</c:v>
                </c:pt>
                <c:pt idx="7">
                  <c:v>2009.9363189405503</c:v>
                </c:pt>
                <c:pt idx="8">
                  <c:v>2611.6314265184778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C-47A4-9884-91AFFF6C96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856880448"/>
        <c:axId val="1856880864"/>
        <c:axId val="0"/>
      </c:bar3DChart>
      <c:catAx>
        <c:axId val="185688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6880864"/>
        <c:crosses val="autoZero"/>
        <c:auto val="1"/>
        <c:lblAlgn val="ctr"/>
        <c:lblOffset val="100"/>
        <c:noMultiLvlLbl val="0"/>
      </c:catAx>
      <c:valAx>
        <c:axId val="185688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6880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289278</xdr:colOff>
      <xdr:row>84</xdr:row>
      <xdr:rowOff>424040</xdr:rowOff>
    </xdr:from>
    <xdr:to>
      <xdr:col>49</xdr:col>
      <xdr:colOff>613833</xdr:colOff>
      <xdr:row>88</xdr:row>
      <xdr:rowOff>408517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63EA6C1-4633-55FE-3A7E-574E1A9C12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56444</xdr:colOff>
      <xdr:row>99</xdr:row>
      <xdr:rowOff>70556</xdr:rowOff>
    </xdr:from>
    <xdr:to>
      <xdr:col>10</xdr:col>
      <xdr:colOff>515055</xdr:colOff>
      <xdr:row>104</xdr:row>
      <xdr:rowOff>175683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3EE893-ECDD-47F5-5288-5DE7B5695E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52295</xdr:colOff>
      <xdr:row>96</xdr:row>
      <xdr:rowOff>82177</xdr:rowOff>
    </xdr:from>
    <xdr:to>
      <xdr:col>11</xdr:col>
      <xdr:colOff>493059</xdr:colOff>
      <xdr:row>101</xdr:row>
      <xdr:rowOff>176306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A1A55B-7C99-CC28-8EBA-C3ADCF96C0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455706</xdr:colOff>
      <xdr:row>95</xdr:row>
      <xdr:rowOff>52294</xdr:rowOff>
    </xdr:from>
    <xdr:to>
      <xdr:col>12</xdr:col>
      <xdr:colOff>179294</xdr:colOff>
      <xdr:row>105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E15915-0B67-6F15-AA1A-9BE3707149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53975</xdr:colOff>
      <xdr:row>26</xdr:row>
      <xdr:rowOff>6350</xdr:rowOff>
    </xdr:from>
    <xdr:to>
      <xdr:col>14</xdr:col>
      <xdr:colOff>307975</xdr:colOff>
      <xdr:row>30</xdr:row>
      <xdr:rowOff>234950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E3BDCD-DA47-2846-1791-645C54DF50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"/>
  <sheetViews>
    <sheetView topLeftCell="D43" workbookViewId="0">
      <selection activeCell="J46" sqref="J46:J49"/>
    </sheetView>
  </sheetViews>
  <sheetFormatPr defaultRowHeight="14.5" x14ac:dyDescent="0.35"/>
  <cols>
    <col min="1" max="1" width="9.81640625" customWidth="1"/>
    <col min="2" max="2" width="18.1796875" customWidth="1"/>
    <col min="3" max="3" width="18.81640625" customWidth="1"/>
    <col min="4" max="4" width="20.1796875" customWidth="1"/>
    <col min="5" max="5" width="19.54296875" customWidth="1"/>
    <col min="6" max="6" width="20.81640625" customWidth="1"/>
    <col min="7" max="7" width="19.54296875" customWidth="1"/>
    <col min="10" max="10" width="14.81640625" customWidth="1"/>
    <col min="12" max="12" width="10.1796875" customWidth="1"/>
    <col min="15" max="15" width="9.453125" customWidth="1"/>
    <col min="16" max="16" width="15.54296875" customWidth="1"/>
    <col min="17" max="17" width="15.7265625" customWidth="1"/>
  </cols>
  <sheetData>
    <row r="1" spans="1:26" x14ac:dyDescent="0.35">
      <c r="C1" s="3" t="s">
        <v>75</v>
      </c>
    </row>
    <row r="2" spans="1:26" ht="29" x14ac:dyDescent="0.35">
      <c r="C2" s="1" t="s">
        <v>71</v>
      </c>
    </row>
    <row r="3" spans="1:26" ht="25" x14ac:dyDescent="0.35">
      <c r="C3" s="2" t="s">
        <v>72</v>
      </c>
    </row>
    <row r="4" spans="1:26" ht="25" x14ac:dyDescent="0.35">
      <c r="C4" s="2" t="s">
        <v>73</v>
      </c>
    </row>
    <row r="5" spans="1:26" ht="25" x14ac:dyDescent="0.35">
      <c r="C5" s="2" t="s">
        <v>74</v>
      </c>
    </row>
    <row r="7" spans="1:26" ht="58" x14ac:dyDescent="0.35">
      <c r="A7" s="8" t="s">
        <v>0</v>
      </c>
      <c r="B7" s="9" t="s">
        <v>76</v>
      </c>
      <c r="C7" s="2" t="s">
        <v>77</v>
      </c>
      <c r="D7" s="2" t="s">
        <v>78</v>
      </c>
      <c r="E7" s="9" t="s">
        <v>79</v>
      </c>
      <c r="F7" s="9" t="s">
        <v>80</v>
      </c>
      <c r="G7" s="9" t="s">
        <v>81</v>
      </c>
      <c r="J7" s="31" t="s">
        <v>42</v>
      </c>
      <c r="K7" s="31"/>
      <c r="L7" s="31"/>
      <c r="M7" s="31"/>
      <c r="N7" s="31"/>
    </row>
    <row r="8" spans="1:26" x14ac:dyDescent="0.35">
      <c r="A8" s="8"/>
      <c r="B8" s="3" t="s">
        <v>1</v>
      </c>
      <c r="C8" s="2" t="s">
        <v>2</v>
      </c>
      <c r="D8" s="3" t="s">
        <v>3</v>
      </c>
      <c r="E8" s="3" t="s">
        <v>4</v>
      </c>
      <c r="F8" s="3" t="s">
        <v>5</v>
      </c>
      <c r="G8" s="3" t="s">
        <v>6</v>
      </c>
      <c r="J8" s="3"/>
      <c r="K8" s="3" t="s">
        <v>43</v>
      </c>
      <c r="L8" s="3" t="s">
        <v>44</v>
      </c>
      <c r="M8" s="3" t="s">
        <v>45</v>
      </c>
      <c r="N8" s="3" t="s">
        <v>46</v>
      </c>
    </row>
    <row r="9" spans="1:26" x14ac:dyDescent="0.35">
      <c r="A9" s="5">
        <v>1</v>
      </c>
      <c r="B9" s="7">
        <f>1/3</f>
        <v>0.33333333333333331</v>
      </c>
      <c r="C9" s="7">
        <v>1</v>
      </c>
      <c r="D9" s="7">
        <v>1</v>
      </c>
      <c r="E9" s="7">
        <v>1</v>
      </c>
      <c r="F9" s="7">
        <f>1/7</f>
        <v>0.14285714285714285</v>
      </c>
      <c r="G9" s="7">
        <f>1/7</f>
        <v>0.14285714285714285</v>
      </c>
      <c r="J9" s="3" t="s">
        <v>43</v>
      </c>
      <c r="K9" s="6">
        <v>1</v>
      </c>
      <c r="L9" s="7">
        <f>B18</f>
        <v>0.87401293101930211</v>
      </c>
      <c r="M9" s="7">
        <f>C18</f>
        <v>1.4844415983612418</v>
      </c>
      <c r="N9" s="7">
        <f>D18</f>
        <v>0.74887159693318317</v>
      </c>
    </row>
    <row r="10" spans="1:26" x14ac:dyDescent="0.35">
      <c r="A10" s="5">
        <v>2</v>
      </c>
      <c r="B10" s="7">
        <f>1/7</f>
        <v>0.14285714285714285</v>
      </c>
      <c r="C10" s="7">
        <v>3</v>
      </c>
      <c r="D10" s="7">
        <f>1/6</f>
        <v>0.16666666666666666</v>
      </c>
      <c r="E10" s="7">
        <v>5</v>
      </c>
      <c r="F10" s="7">
        <v>3</v>
      </c>
      <c r="G10" s="7">
        <f>1/4</f>
        <v>0.25</v>
      </c>
      <c r="J10" s="3" t="s">
        <v>44</v>
      </c>
      <c r="K10" s="7">
        <f>1/L9</f>
        <v>1.1441478318104146</v>
      </c>
      <c r="L10" s="6">
        <v>1</v>
      </c>
      <c r="M10" s="7">
        <f>E18</f>
        <v>1.9458877175763887</v>
      </c>
      <c r="N10" s="7">
        <f>F18</f>
        <v>0.85528225757815401</v>
      </c>
    </row>
    <row r="11" spans="1:26" x14ac:dyDescent="0.35">
      <c r="A11" s="5">
        <v>3</v>
      </c>
      <c r="B11" s="7">
        <v>5</v>
      </c>
      <c r="C11" s="7">
        <v>7</v>
      </c>
      <c r="D11" s="7">
        <f>1/9</f>
        <v>0.1111111111111111</v>
      </c>
      <c r="E11" s="7">
        <v>5</v>
      </c>
      <c r="F11" s="7">
        <f>1/7</f>
        <v>0.14285714285714285</v>
      </c>
      <c r="G11" s="7">
        <f>1/9</f>
        <v>0.1111111111111111</v>
      </c>
      <c r="J11" s="3" t="s">
        <v>45</v>
      </c>
      <c r="K11" s="7">
        <f>1/M9</f>
        <v>0.67365398618844685</v>
      </c>
      <c r="L11" s="7">
        <f>1/M10</f>
        <v>0.51390426640109754</v>
      </c>
      <c r="M11" s="6">
        <v>1</v>
      </c>
      <c r="N11" s="7">
        <f>G18</f>
        <v>0.56158327614699799</v>
      </c>
    </row>
    <row r="12" spans="1:26" x14ac:dyDescent="0.35">
      <c r="A12" s="5">
        <v>4</v>
      </c>
      <c r="B12" s="7">
        <v>8</v>
      </c>
      <c r="C12" s="7">
        <v>8</v>
      </c>
      <c r="D12" s="7">
        <v>9</v>
      </c>
      <c r="E12" s="7">
        <v>8</v>
      </c>
      <c r="F12" s="7">
        <v>9</v>
      </c>
      <c r="G12" s="7">
        <v>9</v>
      </c>
      <c r="J12" s="3" t="s">
        <v>46</v>
      </c>
      <c r="K12" s="7">
        <f>1/N9</f>
        <v>1.33534240595484</v>
      </c>
      <c r="L12" s="7">
        <f>1/N10</f>
        <v>1.1692046586253684</v>
      </c>
      <c r="M12" s="7">
        <f>1/N11</f>
        <v>1.7806798073848689</v>
      </c>
      <c r="N12" s="6">
        <v>1</v>
      </c>
      <c r="P12" s="31" t="s">
        <v>56</v>
      </c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x14ac:dyDescent="0.35">
      <c r="A13" s="5">
        <v>5</v>
      </c>
      <c r="B13" s="7">
        <v>1</v>
      </c>
      <c r="C13" s="7">
        <f>1/3</f>
        <v>0.33333333333333331</v>
      </c>
      <c r="D13" s="7">
        <f>1/3</f>
        <v>0.33333333333333331</v>
      </c>
      <c r="E13" s="7">
        <v>1</v>
      </c>
      <c r="F13" s="7">
        <v>1</v>
      </c>
      <c r="G13" s="7">
        <v>1</v>
      </c>
      <c r="J13" s="3" t="s">
        <v>47</v>
      </c>
      <c r="K13" s="11">
        <f>SUM(K9:K12)</f>
        <v>4.1531442239537011</v>
      </c>
      <c r="L13" s="11">
        <f t="shared" ref="L13:N13" si="0">SUM(L9:L12)</f>
        <v>3.557121856045768</v>
      </c>
      <c r="M13" s="11">
        <f t="shared" si="0"/>
        <v>6.2110091233224995</v>
      </c>
      <c r="N13" s="11">
        <f t="shared" si="0"/>
        <v>3.1657371306583353</v>
      </c>
      <c r="P13" s="3" t="s">
        <v>55</v>
      </c>
      <c r="Q13" s="5">
        <v>1</v>
      </c>
      <c r="R13" s="5">
        <v>2</v>
      </c>
      <c r="S13" s="5">
        <v>3</v>
      </c>
      <c r="T13" s="5">
        <v>4</v>
      </c>
      <c r="U13" s="5">
        <v>5</v>
      </c>
      <c r="V13" s="5">
        <v>6</v>
      </c>
      <c r="W13" s="5">
        <v>7</v>
      </c>
      <c r="X13" s="5">
        <v>8</v>
      </c>
      <c r="Y13" s="5">
        <v>9</v>
      </c>
      <c r="Z13" s="5">
        <v>10</v>
      </c>
    </row>
    <row r="14" spans="1:26" x14ac:dyDescent="0.35">
      <c r="A14" s="5">
        <v>6</v>
      </c>
      <c r="B14" s="7">
        <v>5</v>
      </c>
      <c r="C14" s="7">
        <f>1/7</f>
        <v>0.14285714285714285</v>
      </c>
      <c r="D14" s="7">
        <v>1</v>
      </c>
      <c r="E14" s="7">
        <f>1/7</f>
        <v>0.14285714285714285</v>
      </c>
      <c r="F14" s="7">
        <v>1</v>
      </c>
      <c r="G14" s="7">
        <v>7</v>
      </c>
      <c r="P14" s="3" t="s">
        <v>53</v>
      </c>
      <c r="Q14" s="5">
        <v>0</v>
      </c>
      <c r="R14" s="5">
        <v>0</v>
      </c>
      <c r="S14" s="5">
        <v>0.57999999999999996</v>
      </c>
      <c r="T14" s="5">
        <v>0.9</v>
      </c>
      <c r="U14" s="5">
        <v>1.1200000000000001</v>
      </c>
      <c r="V14" s="5">
        <v>1.24</v>
      </c>
      <c r="W14" s="5">
        <v>1.32</v>
      </c>
      <c r="X14" s="5">
        <v>1.41</v>
      </c>
      <c r="Y14" s="5">
        <v>1.45</v>
      </c>
      <c r="Z14" s="5">
        <v>1.49</v>
      </c>
    </row>
    <row r="15" spans="1:26" x14ac:dyDescent="0.35">
      <c r="A15" s="5">
        <v>7</v>
      </c>
      <c r="B15" s="7">
        <f>1/8</f>
        <v>0.125</v>
      </c>
      <c r="C15" s="7">
        <f>1/8</f>
        <v>0.125</v>
      </c>
      <c r="D15" s="7">
        <f>1/9</f>
        <v>0.1111111111111111</v>
      </c>
      <c r="E15" s="7">
        <v>8</v>
      </c>
      <c r="F15" s="7">
        <f>1/9</f>
        <v>0.1111111111111111</v>
      </c>
      <c r="G15" s="7">
        <f>1/9</f>
        <v>0.1111111111111111</v>
      </c>
    </row>
    <row r="16" spans="1:26" x14ac:dyDescent="0.35">
      <c r="A16" s="5">
        <v>8</v>
      </c>
      <c r="B16" s="7">
        <f>1/4</f>
        <v>0.25</v>
      </c>
      <c r="C16" s="7">
        <v>5</v>
      </c>
      <c r="D16" s="7">
        <v>3</v>
      </c>
      <c r="E16" s="7">
        <f>1/4</f>
        <v>0.25</v>
      </c>
      <c r="F16" s="7">
        <v>4</v>
      </c>
      <c r="G16" s="7">
        <v>1</v>
      </c>
      <c r="J16" s="31" t="s">
        <v>48</v>
      </c>
      <c r="K16" s="31"/>
      <c r="L16" s="31"/>
      <c r="M16" s="31"/>
      <c r="N16" s="31"/>
      <c r="O16" s="31" t="s">
        <v>49</v>
      </c>
      <c r="P16" s="10"/>
      <c r="Q16" s="31" t="s">
        <v>50</v>
      </c>
      <c r="R16" s="3"/>
    </row>
    <row r="17" spans="1:18" x14ac:dyDescent="0.35">
      <c r="A17" s="5">
        <v>9</v>
      </c>
      <c r="B17" s="7">
        <v>1</v>
      </c>
      <c r="C17" s="7">
        <v>7</v>
      </c>
      <c r="D17" s="7">
        <v>4</v>
      </c>
      <c r="E17" s="7">
        <v>7</v>
      </c>
      <c r="F17" s="7">
        <v>1</v>
      </c>
      <c r="G17" s="7">
        <f>1/5</f>
        <v>0.2</v>
      </c>
      <c r="J17" s="3"/>
      <c r="K17" s="3" t="s">
        <v>43</v>
      </c>
      <c r="L17" s="3" t="s">
        <v>44</v>
      </c>
      <c r="M17" s="3" t="s">
        <v>45</v>
      </c>
      <c r="N17" s="3" t="s">
        <v>46</v>
      </c>
      <c r="O17" s="31"/>
      <c r="P17" s="10"/>
      <c r="Q17" s="31"/>
      <c r="R17" s="3"/>
    </row>
    <row r="18" spans="1:18" x14ac:dyDescent="0.35">
      <c r="A18" s="3"/>
      <c r="B18" s="6">
        <f>GEOMEAN(B9:B17)</f>
        <v>0.87401293101930211</v>
      </c>
      <c r="C18" s="6">
        <f t="shared" ref="C18:G18" si="1">GEOMEAN(C9:C17)</f>
        <v>1.4844415983612418</v>
      </c>
      <c r="D18" s="6">
        <f t="shared" si="1"/>
        <v>0.74887159693318317</v>
      </c>
      <c r="E18" s="6">
        <f t="shared" si="1"/>
        <v>1.9458877175763887</v>
      </c>
      <c r="F18" s="6">
        <f t="shared" si="1"/>
        <v>0.85528225757815401</v>
      </c>
      <c r="G18" s="6">
        <f t="shared" si="1"/>
        <v>0.56158327614699799</v>
      </c>
      <c r="J18" s="3" t="s">
        <v>43</v>
      </c>
      <c r="K18" s="7">
        <f>K9/K$13</f>
        <v>0.24078142873835048</v>
      </c>
      <c r="L18" s="7">
        <f t="shared" ref="L18:N18" si="2">L9/L$13</f>
        <v>0.24570789711176444</v>
      </c>
      <c r="M18" s="7">
        <f t="shared" si="2"/>
        <v>0.23900167732601219</v>
      </c>
      <c r="N18" s="7">
        <f t="shared" si="2"/>
        <v>0.23655520532036423</v>
      </c>
      <c r="O18" s="12">
        <f>AVERAGE(K18:N18)</f>
        <v>0.24051155212412284</v>
      </c>
      <c r="P18" s="4"/>
      <c r="Q18" s="3" t="s">
        <v>51</v>
      </c>
      <c r="R18" s="7">
        <f t="array" ref="R18">MMULT(K13:N13,O18:O21)</f>
        <v>4.0058788503375107</v>
      </c>
    </row>
    <row r="19" spans="1:18" x14ac:dyDescent="0.35">
      <c r="J19" s="3" t="s">
        <v>44</v>
      </c>
      <c r="K19" s="7">
        <f t="shared" ref="K19:N21" si="3">K10/K$13</f>
        <v>0.27548954963119754</v>
      </c>
      <c r="L19" s="7">
        <f t="shared" si="3"/>
        <v>0.2811261577391217</v>
      </c>
      <c r="M19" s="7">
        <f t="shared" si="3"/>
        <v>0.31329654794251227</v>
      </c>
      <c r="N19" s="7">
        <f t="shared" si="3"/>
        <v>0.2701684385905701</v>
      </c>
      <c r="O19" s="12">
        <f t="shared" ref="O19:O22" si="4">AVERAGE(K19:N19)</f>
        <v>0.2850201734758504</v>
      </c>
      <c r="P19" s="4"/>
      <c r="Q19" s="3" t="s">
        <v>52</v>
      </c>
      <c r="R19" s="13">
        <f>(R18-4)/(4-1)</f>
        <v>1.9596167791702257E-3</v>
      </c>
    </row>
    <row r="20" spans="1:18" x14ac:dyDescent="0.35">
      <c r="J20" s="3" t="s">
        <v>45</v>
      </c>
      <c r="K20" s="7">
        <f t="shared" si="3"/>
        <v>0.16220336926973924</v>
      </c>
      <c r="L20" s="7">
        <f t="shared" si="3"/>
        <v>0.14447193185908258</v>
      </c>
      <c r="M20" s="7">
        <f t="shared" si="3"/>
        <v>0.16100443263639305</v>
      </c>
      <c r="N20" s="7">
        <f t="shared" si="3"/>
        <v>0.17739415907542935</v>
      </c>
      <c r="O20" s="12">
        <f t="shared" si="4"/>
        <v>0.16126847321016105</v>
      </c>
      <c r="P20" s="4"/>
      <c r="Q20" s="3" t="s">
        <v>53</v>
      </c>
      <c r="R20" s="7">
        <f>T14</f>
        <v>0.9</v>
      </c>
    </row>
    <row r="21" spans="1:18" x14ac:dyDescent="0.35">
      <c r="J21" s="3" t="s">
        <v>46</v>
      </c>
      <c r="K21" s="7">
        <f t="shared" si="3"/>
        <v>0.32152565236071279</v>
      </c>
      <c r="L21" s="7">
        <f t="shared" si="3"/>
        <v>0.32869401329003128</v>
      </c>
      <c r="M21" s="7">
        <f t="shared" si="3"/>
        <v>0.28669734209508246</v>
      </c>
      <c r="N21" s="7">
        <f t="shared" si="3"/>
        <v>0.31588219701363629</v>
      </c>
      <c r="O21" s="12">
        <f t="shared" si="4"/>
        <v>0.31319980118986568</v>
      </c>
      <c r="P21" s="4"/>
      <c r="Q21" s="3" t="s">
        <v>54</v>
      </c>
      <c r="R21" s="13">
        <f>R19/R20</f>
        <v>2.1773519768558064E-3</v>
      </c>
    </row>
    <row r="22" spans="1:18" x14ac:dyDescent="0.35">
      <c r="J22" s="3" t="s">
        <v>47</v>
      </c>
      <c r="K22" s="7">
        <f>SUM(K18:K21)</f>
        <v>1</v>
      </c>
      <c r="L22" s="7">
        <f t="shared" ref="L22:N22" si="5">SUM(L18:L21)</f>
        <v>1</v>
      </c>
      <c r="M22" s="7">
        <f t="shared" si="5"/>
        <v>1</v>
      </c>
      <c r="N22" s="7">
        <f t="shared" si="5"/>
        <v>1</v>
      </c>
      <c r="O22" s="7">
        <f t="shared" si="4"/>
        <v>1</v>
      </c>
      <c r="P22" s="4"/>
    </row>
    <row r="24" spans="1:18" x14ac:dyDescent="0.35">
      <c r="J24" s="29" t="s">
        <v>57</v>
      </c>
      <c r="K24" s="29"/>
      <c r="L24" s="29"/>
      <c r="M24" s="29"/>
      <c r="N24" s="29"/>
      <c r="O24" s="29"/>
      <c r="P24" s="29"/>
    </row>
    <row r="25" spans="1:18" x14ac:dyDescent="0.35">
      <c r="J25" s="15"/>
      <c r="K25" s="15" t="s">
        <v>43</v>
      </c>
      <c r="L25" s="15" t="s">
        <v>44</v>
      </c>
      <c r="M25" s="15" t="s">
        <v>45</v>
      </c>
      <c r="N25" s="15" t="s">
        <v>46</v>
      </c>
      <c r="O25" s="15" t="s">
        <v>59</v>
      </c>
      <c r="P25" s="15" t="s">
        <v>58</v>
      </c>
    </row>
    <row r="26" spans="1:18" x14ac:dyDescent="0.35">
      <c r="J26" s="15" t="s">
        <v>43</v>
      </c>
      <c r="K26" s="7">
        <f t="array" ref="K26:N29">MMULT(K9:N12,K9:N12)</f>
        <v>4</v>
      </c>
      <c r="L26" s="7">
        <v>3.3864708925062077</v>
      </c>
      <c r="M26" s="7">
        <v>6.0031147551788617</v>
      </c>
      <c r="N26" s="7">
        <v>3.0789085227176467</v>
      </c>
      <c r="O26" s="7">
        <f>SUM(K26:N26)</f>
        <v>16.468494170402717</v>
      </c>
      <c r="P26" s="7">
        <f>O26/O$30</f>
        <v>0.2405705076985003</v>
      </c>
    </row>
    <row r="27" spans="1:18" x14ac:dyDescent="0.35">
      <c r="J27" s="15" t="s">
        <v>44</v>
      </c>
      <c r="K27" s="7">
        <v>4.7412453488462019</v>
      </c>
      <c r="L27" s="7">
        <v>4</v>
      </c>
      <c r="M27" s="7">
        <v>7.1131799170509415</v>
      </c>
      <c r="N27" s="7">
        <v>3.6601623285425653</v>
      </c>
      <c r="O27" s="7">
        <f t="shared" ref="O27:O29" si="6">SUM(K27:N27)</f>
        <v>19.51458759443971</v>
      </c>
      <c r="P27" s="7">
        <f t="shared" ref="P27:P29" si="7">O27/O$30</f>
        <v>0.28506760827947725</v>
      </c>
    </row>
    <row r="28" spans="1:18" x14ac:dyDescent="0.35">
      <c r="J28" s="15" t="s">
        <v>45</v>
      </c>
      <c r="K28" s="7">
        <v>2.6851963876519651</v>
      </c>
      <c r="L28" s="7">
        <v>2.2731966104407628</v>
      </c>
      <c r="M28" s="7">
        <v>4</v>
      </c>
      <c r="N28" s="7">
        <v>2.0671800898579185</v>
      </c>
      <c r="O28" s="7">
        <f t="shared" si="6"/>
        <v>11.025573087950647</v>
      </c>
      <c r="P28" s="7">
        <f t="shared" si="7"/>
        <v>0.16106073135710056</v>
      </c>
    </row>
    <row r="29" spans="1:18" x14ac:dyDescent="0.35">
      <c r="J29" s="15" t="s">
        <v>46</v>
      </c>
      <c r="K29" s="7">
        <v>5.2079898373886238</v>
      </c>
      <c r="L29" s="7">
        <v>4.4206147975030614</v>
      </c>
      <c r="M29" s="7">
        <v>7.8187384147770853</v>
      </c>
      <c r="N29" s="7">
        <v>4</v>
      </c>
      <c r="O29" s="7">
        <f t="shared" si="6"/>
        <v>21.44734304966877</v>
      </c>
      <c r="P29" s="7">
        <f t="shared" si="7"/>
        <v>0.31330115266492187</v>
      </c>
    </row>
    <row r="30" spans="1:18" x14ac:dyDescent="0.35">
      <c r="O30" s="14">
        <f>SUM(O26:O29)</f>
        <v>68.455997902461846</v>
      </c>
      <c r="P30" s="14">
        <f>SUM(P26:P29)</f>
        <v>0.99999999999999989</v>
      </c>
    </row>
    <row r="32" spans="1:18" x14ac:dyDescent="0.35">
      <c r="J32" s="29" t="s">
        <v>60</v>
      </c>
      <c r="K32" s="29"/>
      <c r="L32" s="29"/>
      <c r="M32" s="29"/>
      <c r="N32" s="29"/>
      <c r="O32" s="29"/>
      <c r="P32" s="29"/>
    </row>
    <row r="33" spans="10:16" x14ac:dyDescent="0.35">
      <c r="J33" s="15"/>
      <c r="K33" s="15" t="s">
        <v>43</v>
      </c>
      <c r="L33" s="15" t="s">
        <v>44</v>
      </c>
      <c r="M33" s="15" t="s">
        <v>45</v>
      </c>
      <c r="N33" s="15" t="s">
        <v>46</v>
      </c>
      <c r="O33" s="15" t="s">
        <v>59</v>
      </c>
      <c r="P33" s="15" t="s">
        <v>61</v>
      </c>
    </row>
    <row r="34" spans="10:16" x14ac:dyDescent="0.35">
      <c r="J34" s="15" t="s">
        <v>43</v>
      </c>
      <c r="K34" s="7">
        <f t="array" ref="K34:N37">MMULT(K26:N29,K26:N29)</f>
        <v>64.210555719927314</v>
      </c>
      <c r="L34" s="7">
        <v>54.348695829293106</v>
      </c>
      <c r="M34" s="7">
        <v>96.186675125840651</v>
      </c>
      <c r="N34" s="7">
        <v>49.435820668236346</v>
      </c>
      <c r="O34" s="7">
        <f>SUM(K34:N34)</f>
        <v>264.18174734329739</v>
      </c>
      <c r="P34" s="7">
        <f>O34/$O$38</f>
        <v>0.24053739556115403</v>
      </c>
    </row>
    <row r="35" spans="10:16" x14ac:dyDescent="0.35">
      <c r="J35" s="15" t="s">
        <v>44</v>
      </c>
      <c r="K35" s="7">
        <v>76.092336018995667</v>
      </c>
      <c r="L35" s="7">
        <v>64.405913595812137</v>
      </c>
      <c r="M35" s="7">
        <v>113.98553105048502</v>
      </c>
      <c r="N35" s="7">
        <v>58.583383241303402</v>
      </c>
      <c r="O35" s="7">
        <f t="shared" ref="O35:O37" si="8">SUM(K35:N35)</f>
        <v>313.06716390659625</v>
      </c>
      <c r="P35" s="7">
        <f t="shared" ref="P35:P37" si="9">O35/$O$38</f>
        <v>0.28504755154016564</v>
      </c>
    </row>
    <row r="36" spans="10:16" x14ac:dyDescent="0.35">
      <c r="J36" s="15" t="s">
        <v>45</v>
      </c>
      <c r="K36" s="7">
        <v>43.025206857513083</v>
      </c>
      <c r="L36" s="7">
        <v>36.417119185301921</v>
      </c>
      <c r="M36" s="7">
        <v>64.451938910996446</v>
      </c>
      <c r="N36" s="7">
        <v>33.12518336088155</v>
      </c>
      <c r="O36" s="7">
        <f t="shared" si="8"/>
        <v>177.01944831469299</v>
      </c>
      <c r="P36" s="7">
        <f t="shared" si="9"/>
        <v>0.16117615047021858</v>
      </c>
    </row>
    <row r="37" spans="10:16" x14ac:dyDescent="0.35">
      <c r="J37" s="15" t="s">
        <v>46</v>
      </c>
      <c r="K37" s="7">
        <v>83.617986194166164</v>
      </c>
      <c r="L37" s="7">
        <v>70.775154035203457</v>
      </c>
      <c r="M37" s="7">
        <v>125.25869635448288</v>
      </c>
      <c r="N37" s="7">
        <v>64.377832426215704</v>
      </c>
      <c r="O37" s="7">
        <f t="shared" si="8"/>
        <v>344.02966901006823</v>
      </c>
      <c r="P37" s="7">
        <f t="shared" si="9"/>
        <v>0.31323890242846175</v>
      </c>
    </row>
    <row r="38" spans="10:16" x14ac:dyDescent="0.35">
      <c r="O38" s="14">
        <f>SUM(O34:O37)</f>
        <v>1098.2980285746548</v>
      </c>
      <c r="P38" s="14">
        <f>SUM(P34:P37)</f>
        <v>1</v>
      </c>
    </row>
    <row r="40" spans="10:16" x14ac:dyDescent="0.35">
      <c r="J40" s="30" t="s">
        <v>62</v>
      </c>
      <c r="K40" s="30"/>
      <c r="L40" t="s">
        <v>43</v>
      </c>
      <c r="M40" s="4">
        <f>P26-P34</f>
        <v>3.311213734627505E-5</v>
      </c>
    </row>
    <row r="41" spans="10:16" x14ac:dyDescent="0.35">
      <c r="J41" s="30"/>
      <c r="K41" s="30"/>
      <c r="L41" t="s">
        <v>44</v>
      </c>
      <c r="M41" s="4">
        <f>P27-P35</f>
        <v>2.0056739311602456E-5</v>
      </c>
    </row>
    <row r="42" spans="10:16" x14ac:dyDescent="0.35">
      <c r="J42" s="30"/>
      <c r="K42" s="30"/>
      <c r="L42" t="s">
        <v>45</v>
      </c>
      <c r="M42" s="4">
        <f t="shared" ref="M42:M43" si="10">P28-P36</f>
        <v>-1.1541911311802044E-4</v>
      </c>
    </row>
    <row r="43" spans="10:16" x14ac:dyDescent="0.35">
      <c r="J43" s="30"/>
      <c r="K43" s="30"/>
      <c r="L43" t="s">
        <v>46</v>
      </c>
      <c r="M43" s="4">
        <f t="shared" si="10"/>
        <v>6.2250236460115183E-5</v>
      </c>
    </row>
    <row r="45" spans="10:16" ht="29" x14ac:dyDescent="0.35">
      <c r="J45" s="5" t="s">
        <v>70</v>
      </c>
      <c r="K45" s="5" t="s">
        <v>63</v>
      </c>
      <c r="L45" s="16" t="s">
        <v>124</v>
      </c>
    </row>
    <row r="46" spans="10:16" ht="29" x14ac:dyDescent="0.35">
      <c r="J46" s="9" t="s">
        <v>71</v>
      </c>
      <c r="K46" s="17">
        <v>3</v>
      </c>
      <c r="L46" s="27">
        <f>P34*100</f>
        <v>24.053739556115403</v>
      </c>
    </row>
    <row r="47" spans="10:16" ht="25" x14ac:dyDescent="0.35">
      <c r="J47" s="2" t="s">
        <v>72</v>
      </c>
      <c r="K47" s="17">
        <v>2</v>
      </c>
      <c r="L47" s="27">
        <f t="shared" ref="L47:L49" si="11">P35*100</f>
        <v>28.504755154016564</v>
      </c>
    </row>
    <row r="48" spans="10:16" ht="25" x14ac:dyDescent="0.35">
      <c r="J48" s="2" t="s">
        <v>73</v>
      </c>
      <c r="K48" s="17">
        <v>4</v>
      </c>
      <c r="L48" s="27">
        <f t="shared" si="11"/>
        <v>16.117615047021857</v>
      </c>
    </row>
    <row r="49" spans="10:12" ht="25" x14ac:dyDescent="0.35">
      <c r="J49" s="2" t="s">
        <v>74</v>
      </c>
      <c r="K49" s="17">
        <v>1</v>
      </c>
      <c r="L49" s="27">
        <f t="shared" si="11"/>
        <v>31.323890242846176</v>
      </c>
    </row>
  </sheetData>
  <mergeCells count="8">
    <mergeCell ref="Q16:Q17"/>
    <mergeCell ref="P12:Z12"/>
    <mergeCell ref="J24:P24"/>
    <mergeCell ref="J32:P32"/>
    <mergeCell ref="J40:K43"/>
    <mergeCell ref="J7:N7"/>
    <mergeCell ref="J16:N16"/>
    <mergeCell ref="O16:O17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89"/>
  <sheetViews>
    <sheetView zoomScale="90" zoomScaleNormal="90" workbookViewId="0">
      <selection activeCell="B12" sqref="B12:AK12"/>
    </sheetView>
  </sheetViews>
  <sheetFormatPr defaultRowHeight="14.5" x14ac:dyDescent="0.35"/>
  <cols>
    <col min="1" max="1" width="11.1796875" customWidth="1"/>
    <col min="2" max="2" width="16.1796875" customWidth="1"/>
    <col min="3" max="3" width="10.1796875" customWidth="1"/>
    <col min="4" max="4" width="15" customWidth="1"/>
    <col min="6" max="6" width="13.6328125" customWidth="1"/>
    <col min="8" max="8" width="11.81640625" customWidth="1"/>
    <col min="10" max="10" width="9.453125" customWidth="1"/>
    <col min="13" max="13" width="14.1796875" customWidth="1"/>
    <col min="15" max="15" width="10.54296875" customWidth="1"/>
    <col min="17" max="17" width="10.7265625" customWidth="1"/>
    <col min="18" max="18" width="10.453125" customWidth="1"/>
    <col min="19" max="19" width="13.6328125" customWidth="1"/>
    <col min="20" max="20" width="9.7265625" customWidth="1"/>
    <col min="21" max="21" width="10.81640625" customWidth="1"/>
    <col min="22" max="22" width="9.81640625" customWidth="1"/>
    <col min="24" max="24" width="14.26953125" customWidth="1"/>
    <col min="26" max="26" width="10.7265625" customWidth="1"/>
    <col min="28" max="28" width="14.36328125" customWidth="1"/>
    <col min="30" max="30" width="11.1796875" customWidth="1"/>
    <col min="32" max="32" width="13.7265625" customWidth="1"/>
    <col min="33" max="33" width="14.54296875" customWidth="1"/>
    <col min="34" max="34" width="13.7265625" customWidth="1"/>
    <col min="35" max="35" width="10.81640625" customWidth="1"/>
    <col min="37" max="37" width="10.54296875" customWidth="1"/>
    <col min="40" max="40" width="15.81640625" customWidth="1"/>
    <col min="41" max="41" width="8.54296875" customWidth="1"/>
    <col min="42" max="42" width="10.1796875" customWidth="1"/>
    <col min="50" max="50" width="10" bestFit="1" customWidth="1"/>
    <col min="51" max="51" width="15.81640625" customWidth="1"/>
    <col min="53" max="53" width="16" customWidth="1"/>
  </cols>
  <sheetData>
    <row r="1" spans="1:49" x14ac:dyDescent="0.35">
      <c r="C1" t="s">
        <v>125</v>
      </c>
    </row>
    <row r="2" spans="1:49" x14ac:dyDescent="0.35">
      <c r="C2" t="s">
        <v>82</v>
      </c>
    </row>
    <row r="3" spans="1:49" x14ac:dyDescent="0.35">
      <c r="C3" t="s">
        <v>83</v>
      </c>
    </row>
    <row r="4" spans="1:49" x14ac:dyDescent="0.35">
      <c r="C4" t="s">
        <v>84</v>
      </c>
    </row>
    <row r="5" spans="1:49" x14ac:dyDescent="0.35">
      <c r="C5" t="s">
        <v>85</v>
      </c>
    </row>
    <row r="6" spans="1:49" x14ac:dyDescent="0.35">
      <c r="C6" t="s">
        <v>7</v>
      </c>
    </row>
    <row r="7" spans="1:49" x14ac:dyDescent="0.35">
      <c r="C7" t="s">
        <v>86</v>
      </c>
    </row>
    <row r="8" spans="1:49" x14ac:dyDescent="0.35">
      <c r="C8" t="s">
        <v>87</v>
      </c>
    </row>
    <row r="9" spans="1:49" x14ac:dyDescent="0.35">
      <c r="C9" t="s">
        <v>88</v>
      </c>
    </row>
    <row r="10" spans="1:49" x14ac:dyDescent="0.35">
      <c r="C10" t="s">
        <v>89</v>
      </c>
    </row>
    <row r="12" spans="1:49" ht="81" customHeight="1" x14ac:dyDescent="0.35">
      <c r="A12" s="33" t="s">
        <v>8</v>
      </c>
      <c r="B12" s="9" t="s">
        <v>90</v>
      </c>
      <c r="C12" s="9" t="s">
        <v>91</v>
      </c>
      <c r="D12" s="9" t="s">
        <v>92</v>
      </c>
      <c r="E12" s="9" t="s">
        <v>93</v>
      </c>
      <c r="F12" s="9" t="s">
        <v>94</v>
      </c>
      <c r="G12" s="9" t="s">
        <v>95</v>
      </c>
      <c r="H12" s="9" t="s">
        <v>96</v>
      </c>
      <c r="I12" s="9" t="s">
        <v>97</v>
      </c>
      <c r="J12" s="9" t="s">
        <v>98</v>
      </c>
      <c r="K12" s="9" t="s">
        <v>99</v>
      </c>
      <c r="L12" s="9" t="s">
        <v>100</v>
      </c>
      <c r="M12" s="9" t="s">
        <v>101</v>
      </c>
      <c r="N12" s="9" t="s">
        <v>102</v>
      </c>
      <c r="O12" s="9" t="s">
        <v>103</v>
      </c>
      <c r="P12" s="9" t="s">
        <v>104</v>
      </c>
      <c r="Q12" s="9" t="s">
        <v>105</v>
      </c>
      <c r="R12" s="9" t="s">
        <v>106</v>
      </c>
      <c r="S12" s="9" t="s">
        <v>107</v>
      </c>
      <c r="T12" s="9" t="s">
        <v>108</v>
      </c>
      <c r="U12" s="9" t="s">
        <v>109</v>
      </c>
      <c r="V12" s="9" t="s">
        <v>110</v>
      </c>
      <c r="W12" s="9" t="s">
        <v>111</v>
      </c>
      <c r="X12" s="9" t="s">
        <v>112</v>
      </c>
      <c r="Y12" s="9" t="s">
        <v>113</v>
      </c>
      <c r="Z12" s="9" t="s">
        <v>114</v>
      </c>
      <c r="AA12" s="9" t="s">
        <v>115</v>
      </c>
      <c r="AB12" s="9" t="s">
        <v>116</v>
      </c>
      <c r="AC12" s="9" t="s">
        <v>39</v>
      </c>
      <c r="AD12" s="9" t="s">
        <v>117</v>
      </c>
      <c r="AE12" s="9" t="s">
        <v>40</v>
      </c>
      <c r="AF12" s="9" t="s">
        <v>118</v>
      </c>
      <c r="AG12" s="9" t="s">
        <v>119</v>
      </c>
      <c r="AH12" s="9" t="s">
        <v>120</v>
      </c>
      <c r="AI12" s="9" t="s">
        <v>121</v>
      </c>
      <c r="AJ12" s="9" t="s">
        <v>41</v>
      </c>
      <c r="AK12" s="9" t="s">
        <v>122</v>
      </c>
    </row>
    <row r="13" spans="1:49" x14ac:dyDescent="0.35">
      <c r="A13" s="33"/>
      <c r="B13" s="3" t="s">
        <v>1</v>
      </c>
      <c r="C13" s="3" t="s">
        <v>2</v>
      </c>
      <c r="D13" s="3" t="s">
        <v>3</v>
      </c>
      <c r="E13" s="3" t="s">
        <v>10</v>
      </c>
      <c r="F13" s="3" t="s">
        <v>9</v>
      </c>
      <c r="G13" s="3" t="s">
        <v>11</v>
      </c>
      <c r="H13" s="3" t="s">
        <v>12</v>
      </c>
      <c r="I13" s="3" t="s">
        <v>13</v>
      </c>
      <c r="J13" s="3" t="s">
        <v>4</v>
      </c>
      <c r="K13" s="3" t="s">
        <v>5</v>
      </c>
      <c r="L13" s="3" t="s">
        <v>14</v>
      </c>
      <c r="M13" s="3" t="s">
        <v>15</v>
      </c>
      <c r="N13" s="3" t="s">
        <v>16</v>
      </c>
      <c r="O13" s="3" t="s">
        <v>17</v>
      </c>
      <c r="P13" s="3" t="s">
        <v>18</v>
      </c>
      <c r="Q13" s="3" t="s">
        <v>6</v>
      </c>
      <c r="R13" s="3" t="s">
        <v>19</v>
      </c>
      <c r="S13" s="3" t="s">
        <v>20</v>
      </c>
      <c r="T13" s="3" t="s">
        <v>21</v>
      </c>
      <c r="U13" s="3" t="s">
        <v>22</v>
      </c>
      <c r="V13" s="3" t="s">
        <v>23</v>
      </c>
      <c r="W13" s="3" t="s">
        <v>24</v>
      </c>
      <c r="X13" s="3" t="s">
        <v>25</v>
      </c>
      <c r="Y13" s="3" t="s">
        <v>26</v>
      </c>
      <c r="Z13" s="3" t="s">
        <v>27</v>
      </c>
      <c r="AA13" s="3" t="s">
        <v>28</v>
      </c>
      <c r="AB13" s="3" t="s">
        <v>29</v>
      </c>
      <c r="AC13" s="3" t="s">
        <v>30</v>
      </c>
      <c r="AD13" s="3" t="s">
        <v>31</v>
      </c>
      <c r="AE13" s="3" t="s">
        <v>32</v>
      </c>
      <c r="AF13" s="3" t="s">
        <v>33</v>
      </c>
      <c r="AG13" s="3" t="s">
        <v>34</v>
      </c>
      <c r="AH13" s="3" t="s">
        <v>35</v>
      </c>
      <c r="AI13" s="3" t="s">
        <v>36</v>
      </c>
      <c r="AJ13" s="3" t="s">
        <v>37</v>
      </c>
      <c r="AK13" s="3" t="s">
        <v>38</v>
      </c>
      <c r="AN13" s="31" t="s">
        <v>42</v>
      </c>
      <c r="AO13" s="31"/>
      <c r="AP13" s="31"/>
      <c r="AQ13" s="31"/>
      <c r="AR13" s="31"/>
      <c r="AS13" s="31"/>
      <c r="AT13" s="31"/>
      <c r="AU13" s="31"/>
      <c r="AV13" s="31"/>
      <c r="AW13" s="31"/>
    </row>
    <row r="14" spans="1:49" x14ac:dyDescent="0.35">
      <c r="A14" s="3">
        <v>1</v>
      </c>
      <c r="B14" s="7">
        <f>1/7</f>
        <v>0.14285714285714285</v>
      </c>
      <c r="C14" s="7">
        <v>3</v>
      </c>
      <c r="D14" s="7">
        <f>1/7</f>
        <v>0.14285714285714285</v>
      </c>
      <c r="E14" s="7">
        <f>1/3</f>
        <v>0.33333333333333331</v>
      </c>
      <c r="F14" s="7">
        <f>1/7</f>
        <v>0.14285714285714285</v>
      </c>
      <c r="G14" s="7">
        <v>3</v>
      </c>
      <c r="H14" s="7">
        <f>1/9</f>
        <v>0.1111111111111111</v>
      </c>
      <c r="I14" s="7">
        <f>1/9</f>
        <v>0.1111111111111111</v>
      </c>
      <c r="J14" s="7">
        <v>7</v>
      </c>
      <c r="K14" s="7">
        <v>7</v>
      </c>
      <c r="L14" s="7">
        <v>7</v>
      </c>
      <c r="M14" s="7">
        <v>7</v>
      </c>
      <c r="N14" s="7">
        <v>7</v>
      </c>
      <c r="O14" s="7">
        <f>1/9</f>
        <v>0.1111111111111111</v>
      </c>
      <c r="P14" s="7">
        <f t="shared" ref="P14:Q14" si="0">1/9</f>
        <v>0.1111111111111111</v>
      </c>
      <c r="Q14" s="7">
        <f t="shared" si="0"/>
        <v>0.1111111111111111</v>
      </c>
      <c r="R14" s="7">
        <f>1/7</f>
        <v>0.14285714285714285</v>
      </c>
      <c r="S14" s="7">
        <f>1/7</f>
        <v>0.14285714285714285</v>
      </c>
      <c r="T14" s="7">
        <v>1</v>
      </c>
      <c r="U14" s="7">
        <f>1/9</f>
        <v>0.1111111111111111</v>
      </c>
      <c r="V14" s="7">
        <f>1/9</f>
        <v>0.1111111111111111</v>
      </c>
      <c r="W14" s="7">
        <v>7</v>
      </c>
      <c r="X14" s="7">
        <f>1/7</f>
        <v>0.14285714285714285</v>
      </c>
      <c r="Y14" s="7">
        <v>7</v>
      </c>
      <c r="Z14" s="7">
        <f>1/9</f>
        <v>0.1111111111111111</v>
      </c>
      <c r="AA14" s="7">
        <f>1/9</f>
        <v>0.1111111111111111</v>
      </c>
      <c r="AB14" s="7">
        <f>1/7</f>
        <v>0.14285714285714285</v>
      </c>
      <c r="AC14" s="7">
        <v>3</v>
      </c>
      <c r="AD14" s="7">
        <f>1/9</f>
        <v>0.1111111111111111</v>
      </c>
      <c r="AE14" s="7">
        <f>1/9</f>
        <v>0.1111111111111111</v>
      </c>
      <c r="AF14" s="7">
        <v>7</v>
      </c>
      <c r="AG14" s="7">
        <f>1/9</f>
        <v>0.1111111111111111</v>
      </c>
      <c r="AH14" s="7">
        <f t="shared" ref="AH14:AJ14" si="1">1/9</f>
        <v>0.1111111111111111</v>
      </c>
      <c r="AI14" s="7">
        <f t="shared" si="1"/>
        <v>0.1111111111111111</v>
      </c>
      <c r="AJ14" s="7">
        <f t="shared" si="1"/>
        <v>0.1111111111111111</v>
      </c>
      <c r="AK14" s="7">
        <v>9</v>
      </c>
      <c r="AN14" s="3"/>
      <c r="AO14" s="3" t="s">
        <v>43</v>
      </c>
      <c r="AP14" s="3" t="s">
        <v>44</v>
      </c>
      <c r="AQ14" s="3" t="s">
        <v>45</v>
      </c>
      <c r="AR14" s="3" t="s">
        <v>46</v>
      </c>
      <c r="AS14" s="3" t="s">
        <v>64</v>
      </c>
      <c r="AT14" s="3" t="s">
        <v>65</v>
      </c>
      <c r="AU14" s="3" t="s">
        <v>66</v>
      </c>
      <c r="AV14" s="3" t="s">
        <v>67</v>
      </c>
      <c r="AW14" s="3" t="s">
        <v>68</v>
      </c>
    </row>
    <row r="15" spans="1:49" x14ac:dyDescent="0.35">
      <c r="A15" s="3">
        <v>2</v>
      </c>
      <c r="B15" s="7">
        <f>1/7</f>
        <v>0.14285714285714285</v>
      </c>
      <c r="C15" s="7">
        <v>8</v>
      </c>
      <c r="D15" s="18">
        <v>7</v>
      </c>
      <c r="E15" s="7">
        <v>8</v>
      </c>
      <c r="F15" s="7">
        <v>6</v>
      </c>
      <c r="G15" s="7">
        <v>5</v>
      </c>
      <c r="H15" s="7">
        <f>1/8</f>
        <v>0.125</v>
      </c>
      <c r="I15" s="7">
        <f>1/7</f>
        <v>0.14285714285714285</v>
      </c>
      <c r="J15" s="7">
        <v>9</v>
      </c>
      <c r="K15" s="7">
        <v>8</v>
      </c>
      <c r="L15" s="7">
        <v>8</v>
      </c>
      <c r="M15" s="7">
        <v>7</v>
      </c>
      <c r="N15" s="7">
        <v>5</v>
      </c>
      <c r="O15" s="7">
        <f>1/4</f>
        <v>0.25</v>
      </c>
      <c r="P15" s="7">
        <f>1/3</f>
        <v>0.33333333333333331</v>
      </c>
      <c r="Q15" s="7">
        <f>1/6</f>
        <v>0.16666666666666666</v>
      </c>
      <c r="R15" s="7">
        <f>1/4</f>
        <v>0.25</v>
      </c>
      <c r="S15" s="7">
        <f>1/7</f>
        <v>0.14285714285714285</v>
      </c>
      <c r="T15" s="7">
        <f>1/8</f>
        <v>0.125</v>
      </c>
      <c r="U15" s="7">
        <f>1/9</f>
        <v>0.1111111111111111</v>
      </c>
      <c r="V15" s="7">
        <f>1/9</f>
        <v>0.1111111111111111</v>
      </c>
      <c r="W15" s="7">
        <v>5</v>
      </c>
      <c r="X15" s="7">
        <f>1/3</f>
        <v>0.33333333333333331</v>
      </c>
      <c r="Y15" s="7">
        <f>1/5</f>
        <v>0.2</v>
      </c>
      <c r="Z15" s="7">
        <f>1/9</f>
        <v>0.1111111111111111</v>
      </c>
      <c r="AA15" s="7">
        <f>1/9</f>
        <v>0.1111111111111111</v>
      </c>
      <c r="AB15" s="7">
        <f>1/3</f>
        <v>0.33333333333333331</v>
      </c>
      <c r="AC15" s="7">
        <f>1/6</f>
        <v>0.16666666666666666</v>
      </c>
      <c r="AD15" s="7">
        <f>1/9</f>
        <v>0.1111111111111111</v>
      </c>
      <c r="AE15" s="7">
        <f>1/9</f>
        <v>0.1111111111111111</v>
      </c>
      <c r="AF15" s="7">
        <f>1/5</f>
        <v>0.2</v>
      </c>
      <c r="AG15" s="7">
        <f>1/9</f>
        <v>0.1111111111111111</v>
      </c>
      <c r="AH15" s="7">
        <f>1/9</f>
        <v>0.1111111111111111</v>
      </c>
      <c r="AI15" s="7">
        <f>1/7</f>
        <v>0.14285714285714285</v>
      </c>
      <c r="AJ15" s="7">
        <f>1/7</f>
        <v>0.14285714285714285</v>
      </c>
      <c r="AK15" s="7">
        <v>3</v>
      </c>
      <c r="AN15" s="3" t="s">
        <v>43</v>
      </c>
      <c r="AO15" s="6">
        <v>1</v>
      </c>
      <c r="AP15" s="7">
        <f t="shared" ref="AP15:AW15" si="2">B23</f>
        <v>0.34186169214212214</v>
      </c>
      <c r="AQ15" s="7">
        <f t="shared" si="2"/>
        <v>2.3522844831239111</v>
      </c>
      <c r="AR15" s="7">
        <f t="shared" si="2"/>
        <v>0.91509895010936859</v>
      </c>
      <c r="AS15" s="7">
        <f t="shared" si="2"/>
        <v>0.78299341580125048</v>
      </c>
      <c r="AT15" s="7">
        <f t="shared" si="2"/>
        <v>0.53561593375885241</v>
      </c>
      <c r="AU15" s="7">
        <f t="shared" si="2"/>
        <v>2.3469014929639971</v>
      </c>
      <c r="AV15" s="7">
        <f t="shared" si="2"/>
        <v>0.25521042630372504</v>
      </c>
      <c r="AW15" s="7">
        <f t="shared" si="2"/>
        <v>0.13862164531787796</v>
      </c>
    </row>
    <row r="16" spans="1:49" x14ac:dyDescent="0.35">
      <c r="A16" s="3">
        <v>3</v>
      </c>
      <c r="B16" s="7">
        <f>1/8</f>
        <v>0.125</v>
      </c>
      <c r="C16" s="7">
        <v>7</v>
      </c>
      <c r="D16" s="19">
        <v>9</v>
      </c>
      <c r="E16" s="7">
        <f>1/9</f>
        <v>0.1111111111111111</v>
      </c>
      <c r="F16" s="7">
        <f>1/9</f>
        <v>0.1111111111111111</v>
      </c>
      <c r="G16" s="7">
        <v>9</v>
      </c>
      <c r="H16" s="7">
        <f>1/9</f>
        <v>0.1111111111111111</v>
      </c>
      <c r="I16" s="7">
        <f>1/9</f>
        <v>0.1111111111111111</v>
      </c>
      <c r="J16" s="7">
        <v>7</v>
      </c>
      <c r="K16" s="7">
        <v>7</v>
      </c>
      <c r="L16" s="7">
        <f>1/7</f>
        <v>0.14285714285714285</v>
      </c>
      <c r="M16" s="7">
        <v>3</v>
      </c>
      <c r="N16" s="7">
        <v>7</v>
      </c>
      <c r="O16" s="7">
        <f>1/7</f>
        <v>0.14285714285714285</v>
      </c>
      <c r="P16" s="7">
        <f>1/7</f>
        <v>0.14285714285714285</v>
      </c>
      <c r="Q16" s="7">
        <f>1/8</f>
        <v>0.125</v>
      </c>
      <c r="R16" s="7">
        <f>1/9</f>
        <v>0.1111111111111111</v>
      </c>
      <c r="S16" s="7">
        <f>1/7</f>
        <v>0.14285714285714285</v>
      </c>
      <c r="T16" s="7">
        <v>7</v>
      </c>
      <c r="U16" s="7">
        <f>1/7</f>
        <v>0.14285714285714285</v>
      </c>
      <c r="V16" s="7">
        <f>1/9</f>
        <v>0.1111111111111111</v>
      </c>
      <c r="W16" s="7">
        <f>1/9</f>
        <v>0.1111111111111111</v>
      </c>
      <c r="X16" s="7">
        <f>1/7</f>
        <v>0.14285714285714285</v>
      </c>
      <c r="Y16" s="7">
        <v>8</v>
      </c>
      <c r="Z16" s="7">
        <f>1/5</f>
        <v>0.2</v>
      </c>
      <c r="AA16" s="7">
        <f>1/9</f>
        <v>0.1111111111111111</v>
      </c>
      <c r="AB16" s="7">
        <v>8</v>
      </c>
      <c r="AC16" s="7">
        <v>9</v>
      </c>
      <c r="AD16" s="7">
        <f>1/8</f>
        <v>0.125</v>
      </c>
      <c r="AE16" s="7">
        <f>1/8</f>
        <v>0.125</v>
      </c>
      <c r="AF16" s="7">
        <v>7</v>
      </c>
      <c r="AG16" s="7">
        <f>1/7</f>
        <v>0.14285714285714285</v>
      </c>
      <c r="AH16" s="7">
        <f>1/9</f>
        <v>0.1111111111111111</v>
      </c>
      <c r="AI16" s="7">
        <f>1/7</f>
        <v>0.14285714285714285</v>
      </c>
      <c r="AJ16" s="7">
        <f>1/9</f>
        <v>0.1111111111111111</v>
      </c>
      <c r="AK16" s="7">
        <f>1/9</f>
        <v>0.1111111111111111</v>
      </c>
      <c r="AN16" s="3" t="s">
        <v>44</v>
      </c>
      <c r="AO16" s="7">
        <f>1/AP15</f>
        <v>2.9251595688711154</v>
      </c>
      <c r="AP16" s="6">
        <v>1</v>
      </c>
      <c r="AQ16" s="7">
        <f t="shared" ref="AQ16:AW16" si="3">J23</f>
        <v>4.4372106050414715</v>
      </c>
      <c r="AR16" s="7">
        <f t="shared" si="3"/>
        <v>1.6643602759675347</v>
      </c>
      <c r="AS16" s="7">
        <f t="shared" si="3"/>
        <v>1.548527365362254</v>
      </c>
      <c r="AT16" s="7">
        <f t="shared" si="3"/>
        <v>1.3993887380533492</v>
      </c>
      <c r="AU16" s="7">
        <f t="shared" si="3"/>
        <v>2.7354325742022421</v>
      </c>
      <c r="AV16" s="7">
        <f t="shared" si="3"/>
        <v>0.35279106336945254</v>
      </c>
      <c r="AW16" s="7">
        <f t="shared" si="3"/>
        <v>0.35694536012272821</v>
      </c>
    </row>
    <row r="17" spans="1:63" x14ac:dyDescent="0.35">
      <c r="A17" s="3">
        <v>4</v>
      </c>
      <c r="B17" s="7">
        <v>5</v>
      </c>
      <c r="C17" s="7">
        <v>5</v>
      </c>
      <c r="D17" s="18">
        <f>1/7</f>
        <v>0.14285714285714285</v>
      </c>
      <c r="E17" s="7">
        <f>1/3</f>
        <v>0.33333333333333331</v>
      </c>
      <c r="F17" s="7">
        <v>1</v>
      </c>
      <c r="G17" s="7">
        <v>4</v>
      </c>
      <c r="H17" s="7">
        <f>1/8</f>
        <v>0.125</v>
      </c>
      <c r="I17" s="7">
        <f>1/8</f>
        <v>0.125</v>
      </c>
      <c r="J17" s="7">
        <v>4</v>
      </c>
      <c r="K17" s="7">
        <f>1/7</f>
        <v>0.14285714285714285</v>
      </c>
      <c r="L17" s="7">
        <v>1</v>
      </c>
      <c r="M17" s="7">
        <f>1/5</f>
        <v>0.2</v>
      </c>
      <c r="N17" s="7">
        <v>5</v>
      </c>
      <c r="O17" s="7">
        <f>1/5</f>
        <v>0.2</v>
      </c>
      <c r="P17" s="7">
        <f>1/6</f>
        <v>0.16666666666666666</v>
      </c>
      <c r="Q17" s="7">
        <f>1/5</f>
        <v>0.2</v>
      </c>
      <c r="R17" s="7">
        <v>2</v>
      </c>
      <c r="S17" s="7">
        <v>7</v>
      </c>
      <c r="T17" s="7">
        <v>4</v>
      </c>
      <c r="U17" s="7">
        <f>1/7</f>
        <v>0.14285714285714285</v>
      </c>
      <c r="V17" s="7">
        <f>1/7</f>
        <v>0.14285714285714285</v>
      </c>
      <c r="W17" s="7">
        <v>5</v>
      </c>
      <c r="X17" s="7">
        <v>3</v>
      </c>
      <c r="Y17" s="7">
        <v>5</v>
      </c>
      <c r="Z17" s="7">
        <f>1/5</f>
        <v>0.2</v>
      </c>
      <c r="AA17" s="7">
        <f>1/7</f>
        <v>0.14285714285714285</v>
      </c>
      <c r="AB17" s="7">
        <f>1/4</f>
        <v>0.25</v>
      </c>
      <c r="AC17" s="7">
        <v>5</v>
      </c>
      <c r="AD17" s="7">
        <f>1/4</f>
        <v>0.25</v>
      </c>
      <c r="AE17" s="7">
        <f>1/6</f>
        <v>0.16666666666666666</v>
      </c>
      <c r="AF17" s="7">
        <v>4</v>
      </c>
      <c r="AG17" s="7">
        <v>6</v>
      </c>
      <c r="AH17" s="7">
        <f>1/6</f>
        <v>0.16666666666666666</v>
      </c>
      <c r="AI17" s="7">
        <f>1/5</f>
        <v>0.2</v>
      </c>
      <c r="AJ17" s="7">
        <f>1/7</f>
        <v>0.14285714285714285</v>
      </c>
      <c r="AK17" s="7">
        <v>1</v>
      </c>
      <c r="AN17" s="3" t="s">
        <v>45</v>
      </c>
      <c r="AO17" s="7">
        <f>1/AQ15</f>
        <v>0.4251186483498659</v>
      </c>
      <c r="AP17" s="7">
        <f>1/AQ16</f>
        <v>0.22536681014505366</v>
      </c>
      <c r="AQ17" s="6">
        <v>1</v>
      </c>
      <c r="AR17" s="7">
        <f t="shared" ref="AR17:AW17" si="4">Q23</f>
        <v>0.18426965688930116</v>
      </c>
      <c r="AS17" s="7">
        <f t="shared" si="4"/>
        <v>0.29133024387007495</v>
      </c>
      <c r="AT17" s="7">
        <f t="shared" si="4"/>
        <v>0.42742952966638326</v>
      </c>
      <c r="AU17" s="7">
        <f t="shared" si="4"/>
        <v>1.6862849165038576</v>
      </c>
      <c r="AV17" s="7">
        <f t="shared" si="4"/>
        <v>0.37021472275238726</v>
      </c>
      <c r="AW17" s="7">
        <f t="shared" si="4"/>
        <v>0.12944250845763508</v>
      </c>
    </row>
    <row r="18" spans="1:63" x14ac:dyDescent="0.35">
      <c r="A18" s="3">
        <v>5</v>
      </c>
      <c r="B18" s="7">
        <v>1</v>
      </c>
      <c r="C18" s="7">
        <v>3</v>
      </c>
      <c r="D18" s="18">
        <v>1</v>
      </c>
      <c r="E18" s="7">
        <v>1</v>
      </c>
      <c r="F18" s="7">
        <v>1</v>
      </c>
      <c r="G18" s="7">
        <v>3</v>
      </c>
      <c r="H18" s="7">
        <v>1</v>
      </c>
      <c r="I18" s="7">
        <f>1/3</f>
        <v>0.33333333333333331</v>
      </c>
      <c r="J18" s="7">
        <v>3</v>
      </c>
      <c r="K18" s="7">
        <v>1</v>
      </c>
      <c r="L18" s="7">
        <v>1</v>
      </c>
      <c r="M18" s="7">
        <v>3</v>
      </c>
      <c r="N18" s="7">
        <v>3</v>
      </c>
      <c r="O18" s="7">
        <v>1</v>
      </c>
      <c r="P18" s="7">
        <f>1/3</f>
        <v>0.33333333333333331</v>
      </c>
      <c r="Q18" s="7">
        <f t="shared" ref="Q18:S18" si="5">1/3</f>
        <v>0.33333333333333331</v>
      </c>
      <c r="R18" s="7">
        <f t="shared" si="5"/>
        <v>0.33333333333333331</v>
      </c>
      <c r="S18" s="7">
        <f t="shared" si="5"/>
        <v>0.33333333333333331</v>
      </c>
      <c r="T18" s="7">
        <v>3</v>
      </c>
      <c r="U18" s="7">
        <f>1/3</f>
        <v>0.33333333333333331</v>
      </c>
      <c r="V18" s="7">
        <f>1/7</f>
        <v>0.14285714285714285</v>
      </c>
      <c r="W18" s="7">
        <v>1</v>
      </c>
      <c r="X18" s="7">
        <v>1</v>
      </c>
      <c r="Y18" s="7">
        <v>3</v>
      </c>
      <c r="Z18" s="7">
        <v>1</v>
      </c>
      <c r="AA18" s="7">
        <f>1/3</f>
        <v>0.33333333333333331</v>
      </c>
      <c r="AB18" s="7">
        <f>1/5</f>
        <v>0.2</v>
      </c>
      <c r="AC18" s="7">
        <v>3</v>
      </c>
      <c r="AD18" s="7">
        <f>1/5</f>
        <v>0.2</v>
      </c>
      <c r="AE18" s="7">
        <f>1/7</f>
        <v>0.14285714285714285</v>
      </c>
      <c r="AF18" s="7">
        <v>5</v>
      </c>
      <c r="AG18" s="7">
        <v>1</v>
      </c>
      <c r="AH18" s="7">
        <f>1/7</f>
        <v>0.14285714285714285</v>
      </c>
      <c r="AI18" s="7">
        <f t="shared" ref="AI18:AJ18" si="6">1/7</f>
        <v>0.14285714285714285</v>
      </c>
      <c r="AJ18" s="7">
        <f t="shared" si="6"/>
        <v>0.14285714285714285</v>
      </c>
      <c r="AK18" s="7">
        <v>1</v>
      </c>
      <c r="AN18" s="3" t="s">
        <v>46</v>
      </c>
      <c r="AO18" s="7">
        <f>1/AR15</f>
        <v>1.0927779994507527</v>
      </c>
      <c r="AP18" s="7">
        <f>1/AR16</f>
        <v>0.60083145124253501</v>
      </c>
      <c r="AQ18" s="7">
        <f>1/AR17</f>
        <v>5.4268294459393482</v>
      </c>
      <c r="AR18" s="6">
        <v>1</v>
      </c>
      <c r="AS18" s="7">
        <f>W23</f>
        <v>2.4080093837741998</v>
      </c>
      <c r="AT18" s="7">
        <f>X23</f>
        <v>0.66014443680948631</v>
      </c>
      <c r="AU18" s="7">
        <f>Y23</f>
        <v>3.4572336404918911</v>
      </c>
      <c r="AV18" s="7">
        <f>Z23</f>
        <v>0.25211535842142907</v>
      </c>
      <c r="AW18" s="7">
        <f>AA23</f>
        <v>0.18327341007491069</v>
      </c>
    </row>
    <row r="19" spans="1:63" x14ac:dyDescent="0.35">
      <c r="A19" s="3">
        <v>6</v>
      </c>
      <c r="B19" s="7">
        <f>1/5</f>
        <v>0.2</v>
      </c>
      <c r="C19" s="7">
        <f>1/2</f>
        <v>0.5</v>
      </c>
      <c r="D19" s="18">
        <f>1/5</f>
        <v>0.2</v>
      </c>
      <c r="E19" s="7">
        <f>1/5</f>
        <v>0.2</v>
      </c>
      <c r="F19" s="7">
        <f>1/7</f>
        <v>0.14285714285714285</v>
      </c>
      <c r="G19" s="7">
        <f>1/3</f>
        <v>0.33333333333333331</v>
      </c>
      <c r="H19" s="7">
        <f>1/7</f>
        <v>0.14285714285714285</v>
      </c>
      <c r="I19" s="7">
        <f>1/9</f>
        <v>0.1111111111111111</v>
      </c>
      <c r="J19" s="7">
        <v>3</v>
      </c>
      <c r="K19" s="7">
        <v>1</v>
      </c>
      <c r="L19" s="7">
        <v>1</v>
      </c>
      <c r="M19" s="7">
        <f>1/5</f>
        <v>0.2</v>
      </c>
      <c r="N19" s="7">
        <f>1/2</f>
        <v>0.5</v>
      </c>
      <c r="O19" s="7">
        <f>1/3</f>
        <v>0.33333333333333331</v>
      </c>
      <c r="P19" s="7">
        <v>1</v>
      </c>
      <c r="Q19" s="7">
        <f>1/5</f>
        <v>0.2</v>
      </c>
      <c r="R19" s="7">
        <f t="shared" ref="R19:S19" si="7">1/5</f>
        <v>0.2</v>
      </c>
      <c r="S19" s="7">
        <f t="shared" si="7"/>
        <v>0.2</v>
      </c>
      <c r="T19" s="7">
        <v>3</v>
      </c>
      <c r="U19" s="7">
        <f>1/3</f>
        <v>0.33333333333333331</v>
      </c>
      <c r="V19" s="7">
        <f>1/7</f>
        <v>0.14285714285714285</v>
      </c>
      <c r="W19" s="7">
        <v>5</v>
      </c>
      <c r="X19" s="7">
        <v>1</v>
      </c>
      <c r="Y19" s="7">
        <v>5</v>
      </c>
      <c r="Z19" s="7">
        <v>1</v>
      </c>
      <c r="AA19" s="7">
        <v>1</v>
      </c>
      <c r="AB19" s="7">
        <f>1/3</f>
        <v>0.33333333333333331</v>
      </c>
      <c r="AC19" s="7">
        <v>2</v>
      </c>
      <c r="AD19" s="7">
        <f>1/3</f>
        <v>0.33333333333333331</v>
      </c>
      <c r="AE19" s="7">
        <f>1/7</f>
        <v>0.14285714285714285</v>
      </c>
      <c r="AF19" s="7">
        <v>3</v>
      </c>
      <c r="AG19" s="7">
        <f>1/5</f>
        <v>0.2</v>
      </c>
      <c r="AH19" s="7">
        <f t="shared" ref="AH19:AI19" si="8">1/5</f>
        <v>0.2</v>
      </c>
      <c r="AI19" s="7">
        <f t="shared" si="8"/>
        <v>0.2</v>
      </c>
      <c r="AJ19" s="7">
        <f>1/9</f>
        <v>0.1111111111111111</v>
      </c>
      <c r="AK19" s="7">
        <f>1/7</f>
        <v>0.14285714285714285</v>
      </c>
      <c r="AN19" s="3" t="s">
        <v>64</v>
      </c>
      <c r="AO19" s="7">
        <f>1/AS15</f>
        <v>1.2771499476488994</v>
      </c>
      <c r="AP19" s="7">
        <f>1/AS16</f>
        <v>0.64577483250744194</v>
      </c>
      <c r="AQ19" s="7">
        <f>1/AS17</f>
        <v>3.4325306796707715</v>
      </c>
      <c r="AR19" s="7">
        <f>1/AS18</f>
        <v>0.41528077371220512</v>
      </c>
      <c r="AS19" s="6">
        <v>1</v>
      </c>
      <c r="AT19" s="7">
        <f>AB23</f>
        <v>0.68529161212028222</v>
      </c>
      <c r="AU19" s="7">
        <f>AC23</f>
        <v>2.1409352573829432</v>
      </c>
      <c r="AV19" s="7">
        <f>AD23</f>
        <v>0.18025859217872039</v>
      </c>
      <c r="AW19" s="7">
        <f>AE23</f>
        <v>0.14442481706362045</v>
      </c>
    </row>
    <row r="20" spans="1:63" x14ac:dyDescent="0.35">
      <c r="A20" s="3">
        <v>7</v>
      </c>
      <c r="B20" s="7">
        <f>1/8</f>
        <v>0.125</v>
      </c>
      <c r="C20" s="7">
        <v>7</v>
      </c>
      <c r="D20" s="18">
        <v>7</v>
      </c>
      <c r="E20" s="7">
        <v>7</v>
      </c>
      <c r="F20" s="7">
        <v>8</v>
      </c>
      <c r="G20" s="7">
        <v>8</v>
      </c>
      <c r="H20" s="7">
        <v>7</v>
      </c>
      <c r="I20" s="7">
        <f>1/8</f>
        <v>0.125</v>
      </c>
      <c r="J20" s="7">
        <v>7</v>
      </c>
      <c r="K20" s="7">
        <v>7</v>
      </c>
      <c r="L20" s="7">
        <v>8</v>
      </c>
      <c r="M20" s="7">
        <v>7</v>
      </c>
      <c r="N20" s="7">
        <v>7</v>
      </c>
      <c r="O20" s="7">
        <v>8</v>
      </c>
      <c r="P20" s="7">
        <v>8</v>
      </c>
      <c r="Q20" s="7">
        <f>1/7</f>
        <v>0.14285714285714285</v>
      </c>
      <c r="R20" s="7">
        <f>1/7</f>
        <v>0.14285714285714285</v>
      </c>
      <c r="S20" s="7">
        <v>7</v>
      </c>
      <c r="T20" s="7">
        <v>7</v>
      </c>
      <c r="U20" s="7">
        <v>7</v>
      </c>
      <c r="V20" s="7">
        <f>1/8</f>
        <v>0.125</v>
      </c>
      <c r="W20" s="7">
        <v>7</v>
      </c>
      <c r="X20" s="7">
        <v>7</v>
      </c>
      <c r="Y20" s="7">
        <v>7</v>
      </c>
      <c r="Z20" s="7">
        <f>1/8</f>
        <v>0.125</v>
      </c>
      <c r="AA20" s="7">
        <f>1/8</f>
        <v>0.125</v>
      </c>
      <c r="AB20" s="7">
        <v>7</v>
      </c>
      <c r="AC20" s="7">
        <v>7</v>
      </c>
      <c r="AD20" s="7">
        <f>1/8</f>
        <v>0.125</v>
      </c>
      <c r="AE20" s="7">
        <f>1/8</f>
        <v>0.125</v>
      </c>
      <c r="AF20" s="7">
        <v>7</v>
      </c>
      <c r="AG20" s="7">
        <f>1/8</f>
        <v>0.125</v>
      </c>
      <c r="AH20" s="7">
        <f>1/8</f>
        <v>0.125</v>
      </c>
      <c r="AI20" s="7">
        <f>1/8</f>
        <v>0.125</v>
      </c>
      <c r="AJ20" s="7">
        <f>1/8</f>
        <v>0.125</v>
      </c>
      <c r="AK20" s="7">
        <f>1/8</f>
        <v>0.125</v>
      </c>
      <c r="AN20" s="3" t="s">
        <v>65</v>
      </c>
      <c r="AO20" s="7">
        <f>1/AT15</f>
        <v>1.8670094315196843</v>
      </c>
      <c r="AP20" s="7">
        <f>1/AT16</f>
        <v>0.71459771885192691</v>
      </c>
      <c r="AQ20" s="7">
        <f>1/AT17</f>
        <v>2.3395669475165151</v>
      </c>
      <c r="AR20" s="7">
        <f>1/AT18</f>
        <v>1.514820006411103</v>
      </c>
      <c r="AS20" s="7">
        <f>1/AT19</f>
        <v>1.4592328029610848</v>
      </c>
      <c r="AT20" s="6">
        <v>1</v>
      </c>
      <c r="AU20" s="7">
        <f>AF23</f>
        <v>3.4063179300796471</v>
      </c>
      <c r="AV20" s="7">
        <f>AG23</f>
        <v>0.31780269755513119</v>
      </c>
      <c r="AW20" s="7">
        <f>AH23</f>
        <v>0.18057428793160341</v>
      </c>
    </row>
    <row r="21" spans="1:63" x14ac:dyDescent="0.35">
      <c r="A21" s="3">
        <v>8</v>
      </c>
      <c r="B21" s="7">
        <f>1/5</f>
        <v>0.2</v>
      </c>
      <c r="C21" s="7">
        <f>1/4</f>
        <v>0.25</v>
      </c>
      <c r="D21" s="18">
        <v>1</v>
      </c>
      <c r="E21" s="7">
        <v>4</v>
      </c>
      <c r="F21" s="3">
        <f>1/5</f>
        <v>0.2</v>
      </c>
      <c r="G21" s="7">
        <v>3</v>
      </c>
      <c r="H21" s="7">
        <f>1/7</f>
        <v>0.14285714285714285</v>
      </c>
      <c r="I21" s="7">
        <f>1/9</f>
        <v>0.1111111111111111</v>
      </c>
      <c r="J21" s="7">
        <v>6</v>
      </c>
      <c r="K21" s="7">
        <v>1</v>
      </c>
      <c r="L21" s="7">
        <v>4</v>
      </c>
      <c r="M21" s="7">
        <v>1</v>
      </c>
      <c r="N21" s="7">
        <v>4</v>
      </c>
      <c r="O21" s="7">
        <f>1/5</f>
        <v>0.2</v>
      </c>
      <c r="P21" s="7">
        <f>1/5</f>
        <v>0.2</v>
      </c>
      <c r="Q21" s="7">
        <f>1/3</f>
        <v>0.33333333333333331</v>
      </c>
      <c r="R21" s="7">
        <v>1</v>
      </c>
      <c r="S21" s="7">
        <f>1/4</f>
        <v>0.25</v>
      </c>
      <c r="T21" s="7">
        <v>3</v>
      </c>
      <c r="U21" s="7">
        <v>4</v>
      </c>
      <c r="V21" s="7">
        <f>1/7</f>
        <v>0.14285714285714285</v>
      </c>
      <c r="W21" s="7">
        <v>4</v>
      </c>
      <c r="X21" s="7">
        <f>1/2</f>
        <v>0.5</v>
      </c>
      <c r="Y21" s="7">
        <v>3</v>
      </c>
      <c r="Z21" s="7">
        <f>1/3</f>
        <v>0.33333333333333331</v>
      </c>
      <c r="AA21" s="7">
        <f>1/7</f>
        <v>0.14285714285714285</v>
      </c>
      <c r="AB21" s="7">
        <f>1/4</f>
        <v>0.25</v>
      </c>
      <c r="AC21" s="7">
        <v>1</v>
      </c>
      <c r="AD21" s="7">
        <f>1/4</f>
        <v>0.25</v>
      </c>
      <c r="AE21" s="7">
        <f>1/6</f>
        <v>0.16666666666666666</v>
      </c>
      <c r="AF21" s="7">
        <v>5</v>
      </c>
      <c r="AG21" s="7">
        <f>1/2</f>
        <v>0.5</v>
      </c>
      <c r="AH21" s="7">
        <f>1/4</f>
        <v>0.25</v>
      </c>
      <c r="AI21" s="7">
        <f>1/6</f>
        <v>0.16666666666666666</v>
      </c>
      <c r="AJ21" s="7">
        <f>1/6</f>
        <v>0.16666666666666666</v>
      </c>
      <c r="AK21" s="7">
        <v>1</v>
      </c>
      <c r="AN21" s="3" t="s">
        <v>66</v>
      </c>
      <c r="AO21" s="7">
        <f>1/AU15</f>
        <v>0.4260937252790527</v>
      </c>
      <c r="AP21" s="7">
        <f>1/AU16</f>
        <v>0.36557289308863283</v>
      </c>
      <c r="AQ21" s="7">
        <f>1/AU17</f>
        <v>0.59301959604387666</v>
      </c>
      <c r="AR21" s="7">
        <f>1/AU18</f>
        <v>0.28924860278107245</v>
      </c>
      <c r="AS21" s="7">
        <f>1/AU19</f>
        <v>0.46708558633500646</v>
      </c>
      <c r="AT21" s="7">
        <f>1/AU20</f>
        <v>0.29357212700830243</v>
      </c>
      <c r="AU21" s="6">
        <v>1</v>
      </c>
      <c r="AV21" s="7">
        <f>AI23</f>
        <v>0.15967866891968058</v>
      </c>
      <c r="AW21" s="7">
        <f>AJ23</f>
        <v>0.16346140779559351</v>
      </c>
      <c r="BA21" s="31" t="s">
        <v>56</v>
      </c>
      <c r="BB21" s="31"/>
      <c r="BC21" s="31"/>
      <c r="BD21" s="31"/>
      <c r="BE21" s="31"/>
      <c r="BF21" s="31"/>
      <c r="BG21" s="31"/>
      <c r="BH21" s="31"/>
      <c r="BI21" s="31"/>
      <c r="BJ21" s="31"/>
      <c r="BK21" s="31"/>
    </row>
    <row r="22" spans="1:63" x14ac:dyDescent="0.35">
      <c r="A22" s="3">
        <v>9</v>
      </c>
      <c r="B22" s="7">
        <v>1</v>
      </c>
      <c r="C22" s="7">
        <v>1</v>
      </c>
      <c r="D22" s="7">
        <f>1/4</f>
        <v>0.25</v>
      </c>
      <c r="E22" s="7">
        <f>1/5</f>
        <v>0.2</v>
      </c>
      <c r="F22" s="7">
        <f>1/6</f>
        <v>0.16666666666666666</v>
      </c>
      <c r="G22" s="7">
        <f t="shared" ref="G22:I22" si="9">1/6</f>
        <v>0.16666666666666666</v>
      </c>
      <c r="H22" s="7">
        <f t="shared" si="9"/>
        <v>0.16666666666666666</v>
      </c>
      <c r="I22" s="7">
        <f t="shared" si="9"/>
        <v>0.16666666666666666</v>
      </c>
      <c r="J22" s="7">
        <v>1</v>
      </c>
      <c r="K22" s="7">
        <f>1/4</f>
        <v>0.25</v>
      </c>
      <c r="L22" s="7">
        <f>1/5</f>
        <v>0.2</v>
      </c>
      <c r="M22" s="7">
        <f>1/6</f>
        <v>0.16666666666666666</v>
      </c>
      <c r="N22" s="7">
        <f>1/6</f>
        <v>0.16666666666666666</v>
      </c>
      <c r="O22" s="7">
        <f>1/5</f>
        <v>0.2</v>
      </c>
      <c r="P22" s="7">
        <f>1/5</f>
        <v>0.2</v>
      </c>
      <c r="Q22" s="7">
        <f>1/6</f>
        <v>0.16666666666666666</v>
      </c>
      <c r="R22" s="7">
        <f>1/5</f>
        <v>0.2</v>
      </c>
      <c r="S22" s="7">
        <f>1/5</f>
        <v>0.2</v>
      </c>
      <c r="T22" s="7">
        <f>1/6</f>
        <v>0.16666666666666666</v>
      </c>
      <c r="U22" s="7">
        <f>1/6</f>
        <v>0.16666666666666666</v>
      </c>
      <c r="V22" s="7">
        <f>1/7</f>
        <v>0.14285714285714285</v>
      </c>
      <c r="W22" s="7">
        <v>1</v>
      </c>
      <c r="X22" s="7">
        <f>1/3</f>
        <v>0.33333333333333331</v>
      </c>
      <c r="Y22" s="7">
        <v>4</v>
      </c>
      <c r="Z22" s="7">
        <f>1/5</f>
        <v>0.2</v>
      </c>
      <c r="AA22" s="7">
        <f>1/5</f>
        <v>0.2</v>
      </c>
      <c r="AB22" s="7">
        <v>3</v>
      </c>
      <c r="AC22" s="7">
        <v>1</v>
      </c>
      <c r="AD22" s="7">
        <f>1/4</f>
        <v>0.25</v>
      </c>
      <c r="AE22" s="7">
        <f>1/4</f>
        <v>0.25</v>
      </c>
      <c r="AF22" s="7">
        <v>3</v>
      </c>
      <c r="AG22" s="7">
        <f>1/4</f>
        <v>0.25</v>
      </c>
      <c r="AH22" s="7">
        <v>1</v>
      </c>
      <c r="AI22" s="7">
        <f>1/4</f>
        <v>0.25</v>
      </c>
      <c r="AJ22" s="7">
        <v>1</v>
      </c>
      <c r="AK22" s="7">
        <v>1</v>
      </c>
      <c r="AN22" s="3" t="s">
        <v>67</v>
      </c>
      <c r="AO22" s="7">
        <f>1/AV15</f>
        <v>3.9183352125665252</v>
      </c>
      <c r="AP22" s="7">
        <f>1/AV16</f>
        <v>2.8345389207117542</v>
      </c>
      <c r="AQ22" s="7">
        <f>1/AV17</f>
        <v>2.7011351481794943</v>
      </c>
      <c r="AR22" s="7">
        <f>1/AV18</f>
        <v>3.9664382458145515</v>
      </c>
      <c r="AS22" s="7">
        <f>1/AV19</f>
        <v>5.5475857650576419</v>
      </c>
      <c r="AT22" s="7">
        <f>1/AV20</f>
        <v>3.1466063935046487</v>
      </c>
      <c r="AU22" s="7">
        <f>1/AV21</f>
        <v>6.2625772544672609</v>
      </c>
      <c r="AV22" s="6">
        <v>1</v>
      </c>
      <c r="AW22" s="7">
        <f>AK23</f>
        <v>0.72238772651599992</v>
      </c>
      <c r="BA22" s="3" t="s">
        <v>55</v>
      </c>
      <c r="BB22" s="5">
        <v>1</v>
      </c>
      <c r="BC22" s="5">
        <v>2</v>
      </c>
      <c r="BD22" s="5">
        <v>3</v>
      </c>
      <c r="BE22" s="5">
        <v>4</v>
      </c>
      <c r="BF22" s="5">
        <v>5</v>
      </c>
      <c r="BG22" s="5">
        <v>6</v>
      </c>
      <c r="BH22" s="5">
        <v>7</v>
      </c>
      <c r="BI22" s="5">
        <v>8</v>
      </c>
      <c r="BJ22" s="5">
        <v>9</v>
      </c>
      <c r="BK22" s="5">
        <v>10</v>
      </c>
    </row>
    <row r="23" spans="1:63" x14ac:dyDescent="0.35">
      <c r="B23" s="14">
        <f>GEOMEAN(B14:B22)</f>
        <v>0.34186169214212214</v>
      </c>
      <c r="C23" s="14">
        <f t="shared" ref="C23:AK23" si="10">GEOMEAN(C14:C22)</f>
        <v>2.3522844831239111</v>
      </c>
      <c r="D23" s="14">
        <f t="shared" si="10"/>
        <v>0.91509895010936859</v>
      </c>
      <c r="E23" s="14">
        <f t="shared" si="10"/>
        <v>0.78299341580125048</v>
      </c>
      <c r="F23" s="14">
        <f t="shared" si="10"/>
        <v>0.53561593375885241</v>
      </c>
      <c r="G23" s="14">
        <f t="shared" si="10"/>
        <v>2.3469014929639971</v>
      </c>
      <c r="H23" s="14">
        <f t="shared" si="10"/>
        <v>0.25521042630372504</v>
      </c>
      <c r="I23" s="14">
        <f t="shared" si="10"/>
        <v>0.13862164531787796</v>
      </c>
      <c r="J23" s="14">
        <f t="shared" si="10"/>
        <v>4.4372106050414715</v>
      </c>
      <c r="K23" s="14">
        <f t="shared" si="10"/>
        <v>1.6643602759675347</v>
      </c>
      <c r="L23" s="14">
        <f t="shared" si="10"/>
        <v>1.548527365362254</v>
      </c>
      <c r="M23" s="14">
        <f t="shared" si="10"/>
        <v>1.3993887380533492</v>
      </c>
      <c r="N23" s="14">
        <f t="shared" si="10"/>
        <v>2.7354325742022421</v>
      </c>
      <c r="O23" s="14">
        <f t="shared" si="10"/>
        <v>0.35279106336945254</v>
      </c>
      <c r="P23" s="14">
        <f t="shared" si="10"/>
        <v>0.35694536012272821</v>
      </c>
      <c r="Q23" s="14">
        <f t="shared" si="10"/>
        <v>0.18426965688930116</v>
      </c>
      <c r="R23" s="14">
        <f t="shared" si="10"/>
        <v>0.29133024387007495</v>
      </c>
      <c r="S23" s="14">
        <f t="shared" si="10"/>
        <v>0.42742952966638326</v>
      </c>
      <c r="T23" s="14">
        <f t="shared" si="10"/>
        <v>1.6862849165038576</v>
      </c>
      <c r="U23" s="14">
        <f t="shared" si="10"/>
        <v>0.37021472275238726</v>
      </c>
      <c r="V23" s="14">
        <f t="shared" si="10"/>
        <v>0.12944250845763508</v>
      </c>
      <c r="W23" s="14">
        <f t="shared" si="10"/>
        <v>2.4080093837741998</v>
      </c>
      <c r="X23" s="14">
        <f t="shared" si="10"/>
        <v>0.66014443680948631</v>
      </c>
      <c r="Y23" s="14">
        <f t="shared" si="10"/>
        <v>3.4572336404918911</v>
      </c>
      <c r="Z23" s="14">
        <f t="shared" si="10"/>
        <v>0.25211535842142907</v>
      </c>
      <c r="AA23" s="14">
        <f t="shared" si="10"/>
        <v>0.18327341007491069</v>
      </c>
      <c r="AB23" s="14">
        <f t="shared" si="10"/>
        <v>0.68529161212028222</v>
      </c>
      <c r="AC23" s="14">
        <f t="shared" si="10"/>
        <v>2.1409352573829432</v>
      </c>
      <c r="AD23" s="14">
        <f t="shared" si="10"/>
        <v>0.18025859217872039</v>
      </c>
      <c r="AE23" s="14">
        <f t="shared" si="10"/>
        <v>0.14442481706362045</v>
      </c>
      <c r="AF23" s="14">
        <f t="shared" si="10"/>
        <v>3.4063179300796471</v>
      </c>
      <c r="AG23" s="14">
        <f t="shared" si="10"/>
        <v>0.31780269755513119</v>
      </c>
      <c r="AH23" s="14">
        <f t="shared" si="10"/>
        <v>0.18057428793160341</v>
      </c>
      <c r="AI23" s="14">
        <f t="shared" si="10"/>
        <v>0.15967866891968058</v>
      </c>
      <c r="AJ23" s="14">
        <f t="shared" si="10"/>
        <v>0.16346140779559351</v>
      </c>
      <c r="AK23" s="14">
        <f t="shared" si="10"/>
        <v>0.72238772651599992</v>
      </c>
      <c r="AN23" s="3" t="s">
        <v>68</v>
      </c>
      <c r="AO23" s="7">
        <f>1/AW15</f>
        <v>7.2138806151583781</v>
      </c>
      <c r="AP23" s="7">
        <f>1/AW16</f>
        <v>2.8015492333509275</v>
      </c>
      <c r="AQ23" s="7">
        <f>1/AW17</f>
        <v>7.7254374309911302</v>
      </c>
      <c r="AR23" s="7">
        <f>1/AW18</f>
        <v>5.4563288782113162</v>
      </c>
      <c r="AS23" s="7">
        <f>1/AW19</f>
        <v>6.9240177715405435</v>
      </c>
      <c r="AT23" s="7">
        <f>1/AW20</f>
        <v>5.5378869907479444</v>
      </c>
      <c r="AU23" s="7">
        <f>1/AW21</f>
        <v>6.1176519490795513</v>
      </c>
      <c r="AV23" s="7">
        <f>1/AW22</f>
        <v>1.3842981591380226</v>
      </c>
      <c r="AW23" s="6">
        <v>1</v>
      </c>
      <c r="BA23" s="3" t="s">
        <v>53</v>
      </c>
      <c r="BB23" s="5">
        <v>0</v>
      </c>
      <c r="BC23" s="5">
        <v>0</v>
      </c>
      <c r="BD23" s="5">
        <v>0.57999999999999996</v>
      </c>
      <c r="BE23" s="5">
        <v>0.9</v>
      </c>
      <c r="BF23" s="5">
        <v>1.1200000000000001</v>
      </c>
      <c r="BG23" s="5">
        <v>1.24</v>
      </c>
      <c r="BH23" s="5">
        <v>1.32</v>
      </c>
      <c r="BI23" s="5">
        <v>1.41</v>
      </c>
      <c r="BJ23" s="5">
        <v>1.45</v>
      </c>
      <c r="BK23" s="5">
        <v>1.49</v>
      </c>
    </row>
    <row r="24" spans="1:63" x14ac:dyDescent="0.35">
      <c r="AN24" s="20" t="s">
        <v>47</v>
      </c>
      <c r="AO24" s="21">
        <f>SUM(AO15:AO23)</f>
        <v>20.145525148844271</v>
      </c>
      <c r="AP24" s="21">
        <f t="shared" ref="AP24:AW24" si="11">SUM(AP15:AP23)</f>
        <v>9.5300935520403947</v>
      </c>
      <c r="AQ24" s="21">
        <f t="shared" si="11"/>
        <v>30.00801433650652</v>
      </c>
      <c r="AR24" s="21">
        <f t="shared" si="11"/>
        <v>15.405845389896454</v>
      </c>
      <c r="AS24" s="21">
        <f t="shared" si="11"/>
        <v>20.428782334702056</v>
      </c>
      <c r="AT24" s="21">
        <f t="shared" si="11"/>
        <v>13.685935761669249</v>
      </c>
      <c r="AU24" s="21">
        <f t="shared" si="11"/>
        <v>29.153335015171386</v>
      </c>
      <c r="AV24" s="21">
        <f t="shared" si="11"/>
        <v>4.2723696886385483</v>
      </c>
      <c r="AW24" s="21">
        <f t="shared" si="11"/>
        <v>3.0191311632799693</v>
      </c>
    </row>
    <row r="27" spans="1:63" x14ac:dyDescent="0.35">
      <c r="AN27" s="31" t="s">
        <v>48</v>
      </c>
      <c r="AO27" s="31"/>
      <c r="AP27" s="31"/>
      <c r="AQ27" s="31"/>
      <c r="AR27" s="31"/>
      <c r="AS27" s="31"/>
      <c r="AT27" s="31"/>
      <c r="AU27" s="31"/>
      <c r="AV27" s="31"/>
      <c r="AW27" s="31"/>
      <c r="AX27" s="31" t="s">
        <v>49</v>
      </c>
      <c r="BA27" s="3" t="s">
        <v>50</v>
      </c>
      <c r="BB27" s="3"/>
    </row>
    <row r="28" spans="1:63" x14ac:dyDescent="0.35">
      <c r="AN28" s="3"/>
      <c r="AO28" s="3" t="s">
        <v>43</v>
      </c>
      <c r="AP28" s="3" t="s">
        <v>44</v>
      </c>
      <c r="AQ28" s="3" t="s">
        <v>45</v>
      </c>
      <c r="AR28" s="3" t="s">
        <v>46</v>
      </c>
      <c r="AS28" s="3" t="s">
        <v>64</v>
      </c>
      <c r="AT28" s="3" t="s">
        <v>65</v>
      </c>
      <c r="AU28" s="3" t="s">
        <v>66</v>
      </c>
      <c r="AV28" s="3" t="s">
        <v>67</v>
      </c>
      <c r="AW28" s="3" t="s">
        <v>68</v>
      </c>
      <c r="AX28" s="31"/>
      <c r="BA28" s="3" t="s">
        <v>51</v>
      </c>
      <c r="BB28" s="7">
        <f t="array" ref="BB28">MMULT(AO24:AW24,AX29:AX37)</f>
        <v>9.6508952227803757</v>
      </c>
    </row>
    <row r="29" spans="1:63" x14ac:dyDescent="0.35">
      <c r="AN29" s="3" t="s">
        <v>43</v>
      </c>
      <c r="AO29" s="7">
        <f>AO15/$AO$24</f>
        <v>4.9638815201467658E-2</v>
      </c>
      <c r="AP29" s="7">
        <f>AP15/$AP$24</f>
        <v>3.5871808631818679E-2</v>
      </c>
      <c r="AQ29" s="7">
        <f>AQ15/$AQ$24</f>
        <v>7.8388541699082645E-2</v>
      </c>
      <c r="AR29" s="7">
        <f>AR15/$AR$24</f>
        <v>5.9399463447135058E-2</v>
      </c>
      <c r="AS29" s="7">
        <f>AS15/$AS$24</f>
        <v>3.8327953324520554E-2</v>
      </c>
      <c r="AT29" s="7">
        <f>AT15/$AT$24</f>
        <v>3.9136230294093119E-2</v>
      </c>
      <c r="AU29" s="7">
        <f>AU15/$AU$24</f>
        <v>8.0501990312349184E-2</v>
      </c>
      <c r="AV29" s="7">
        <f>AV15/$AV$24</f>
        <v>5.9735098997261982E-2</v>
      </c>
      <c r="AW29" s="7">
        <f>AW15/$AW$24</f>
        <v>4.5914416373775586E-2</v>
      </c>
      <c r="AX29" s="22">
        <f>AVERAGE(AO29:AW29)</f>
        <v>5.410159092016717E-2</v>
      </c>
      <c r="BA29" s="3" t="s">
        <v>52</v>
      </c>
      <c r="BB29" s="7">
        <f>(BB28-9)/(9-1)</f>
        <v>8.1361902847546963E-2</v>
      </c>
    </row>
    <row r="30" spans="1:63" x14ac:dyDescent="0.35">
      <c r="AN30" s="3" t="s">
        <v>44</v>
      </c>
      <c r="AO30" s="7">
        <f t="shared" ref="AO30:AO37" si="12">AO16/$AO$24</f>
        <v>0.14520145527399811</v>
      </c>
      <c r="AP30" s="7">
        <f t="shared" ref="AP30:AP37" si="13">AP16/$AP$24</f>
        <v>0.10493076427207788</v>
      </c>
      <c r="AQ30" s="7">
        <f t="shared" ref="AQ30:AQ37" si="14">AQ16/$AQ$24</f>
        <v>0.14786751816641672</v>
      </c>
      <c r="AR30" s="7">
        <f t="shared" ref="AR30:AR37" si="15">AR16/$AR$24</f>
        <v>0.10803433591895351</v>
      </c>
      <c r="AS30" s="7">
        <f t="shared" ref="AS30:AS37" si="16">AS16/$AS$24</f>
        <v>7.5801256285931179E-2</v>
      </c>
      <c r="AT30" s="7">
        <f t="shared" ref="AT30:AT37" si="17">AT16/$AT$24</f>
        <v>0.10225013199116961</v>
      </c>
      <c r="AU30" s="7">
        <f t="shared" ref="AU30:AU37" si="18">AU16/$AU$24</f>
        <v>9.3829147601079729E-2</v>
      </c>
      <c r="AV30" s="7">
        <f t="shared" ref="AV30:AV37" si="19">AV16/$AV$24</f>
        <v>8.2575031909720917E-2</v>
      </c>
      <c r="AW30" s="7">
        <f t="shared" ref="AW30:AW37" si="20">AW16/$AW$24</f>
        <v>0.11822784132867699</v>
      </c>
      <c r="AX30" s="22">
        <f t="shared" ref="AX30:AX37" si="21">AVERAGE(AO30:AW30)</f>
        <v>0.10874638697200274</v>
      </c>
      <c r="BA30" s="3" t="s">
        <v>53</v>
      </c>
      <c r="BB30" s="7">
        <f>BJ23</f>
        <v>1.45</v>
      </c>
    </row>
    <row r="31" spans="1:63" x14ac:dyDescent="0.35">
      <c r="AN31" s="3" t="s">
        <v>45</v>
      </c>
      <c r="AO31" s="7">
        <f t="shared" si="12"/>
        <v>2.1102386024136707E-2</v>
      </c>
      <c r="AP31" s="7">
        <f t="shared" si="13"/>
        <v>2.3647911630080756E-2</v>
      </c>
      <c r="AQ31" s="7">
        <f t="shared" si="14"/>
        <v>3.3324430893231116E-2</v>
      </c>
      <c r="AR31" s="7">
        <f t="shared" si="15"/>
        <v>1.1961022081277662E-2</v>
      </c>
      <c r="AS31" s="7">
        <f t="shared" si="16"/>
        <v>1.4260773799287918E-2</v>
      </c>
      <c r="AT31" s="7">
        <f t="shared" si="17"/>
        <v>3.1231297377816308E-2</v>
      </c>
      <c r="AU31" s="7">
        <f t="shared" si="18"/>
        <v>5.7841921537495296E-2</v>
      </c>
      <c r="AV31" s="7">
        <f t="shared" si="19"/>
        <v>8.6653250943356797E-2</v>
      </c>
      <c r="AW31" s="7">
        <f t="shared" si="20"/>
        <v>4.2874092398493005E-2</v>
      </c>
      <c r="AX31" s="22">
        <f t="shared" si="21"/>
        <v>3.5877454076130612E-2</v>
      </c>
      <c r="BA31" s="3" t="s">
        <v>54</v>
      </c>
      <c r="BB31" s="7">
        <f>BB29/BB30</f>
        <v>5.6111657136239286E-2</v>
      </c>
    </row>
    <row r="32" spans="1:63" x14ac:dyDescent="0.35">
      <c r="AN32" s="3" t="s">
        <v>46</v>
      </c>
      <c r="AO32" s="7">
        <f t="shared" si="12"/>
        <v>5.424420517096544E-2</v>
      </c>
      <c r="AP32" s="7">
        <f t="shared" si="13"/>
        <v>6.3045703377580892E-2</v>
      </c>
      <c r="AQ32" s="7">
        <f t="shared" si="14"/>
        <v>0.18084600284055749</v>
      </c>
      <c r="AR32" s="7">
        <f t="shared" si="15"/>
        <v>6.4910426834208362E-2</v>
      </c>
      <c r="AS32" s="7">
        <f t="shared" si="16"/>
        <v>0.11787336828606527</v>
      </c>
      <c r="AT32" s="7">
        <f t="shared" si="17"/>
        <v>4.8235242975374716E-2</v>
      </c>
      <c r="AU32" s="7">
        <f t="shared" si="18"/>
        <v>0.1185879296036885</v>
      </c>
      <c r="AV32" s="7">
        <f t="shared" si="19"/>
        <v>5.9010660779631463E-2</v>
      </c>
      <c r="AW32" s="7">
        <f t="shared" si="20"/>
        <v>6.0704023827770154E-2</v>
      </c>
      <c r="AX32" s="22">
        <f t="shared" si="21"/>
        <v>8.5273062632871363E-2</v>
      </c>
    </row>
    <row r="33" spans="40:51" x14ac:dyDescent="0.35">
      <c r="AN33" s="3" t="s">
        <v>64</v>
      </c>
      <c r="AO33" s="7">
        <f t="shared" si="12"/>
        <v>6.3396210235907816E-2</v>
      </c>
      <c r="AP33" s="7">
        <f t="shared" si="13"/>
        <v>6.7761646722678967E-2</v>
      </c>
      <c r="AQ33" s="7">
        <f t="shared" si="14"/>
        <v>0.11438713142358425</v>
      </c>
      <c r="AR33" s="7">
        <f t="shared" si="15"/>
        <v>2.6956052277699531E-2</v>
      </c>
      <c r="AS33" s="7">
        <f t="shared" si="16"/>
        <v>4.8950543581900888E-2</v>
      </c>
      <c r="AT33" s="7">
        <f t="shared" si="17"/>
        <v>5.0072689515291022E-2</v>
      </c>
      <c r="AU33" s="7">
        <f t="shared" si="18"/>
        <v>7.3437061532370174E-2</v>
      </c>
      <c r="AV33" s="7">
        <f t="shared" si="19"/>
        <v>4.2191712168092449E-2</v>
      </c>
      <c r="AW33" s="7">
        <f t="shared" si="20"/>
        <v>4.7836549408710696E-2</v>
      </c>
      <c r="AX33" s="22">
        <f t="shared" si="21"/>
        <v>5.9443288540692869E-2</v>
      </c>
    </row>
    <row r="34" spans="40:51" x14ac:dyDescent="0.35">
      <c r="AN34" s="3" t="s">
        <v>65</v>
      </c>
      <c r="AO34" s="7">
        <f t="shared" si="12"/>
        <v>9.26761361506028E-2</v>
      </c>
      <c r="AP34" s="7">
        <f t="shared" si="13"/>
        <v>7.4983284786216131E-2</v>
      </c>
      <c r="AQ34" s="7">
        <f t="shared" si="14"/>
        <v>7.7964737062601763E-2</v>
      </c>
      <c r="AR34" s="7">
        <f t="shared" si="15"/>
        <v>9.8327613193142954E-2</v>
      </c>
      <c r="AS34" s="7">
        <f t="shared" si="16"/>
        <v>7.1430238917485969E-2</v>
      </c>
      <c r="AT34" s="7">
        <f t="shared" si="17"/>
        <v>7.3067711073198247E-2</v>
      </c>
      <c r="AU34" s="7">
        <f t="shared" si="18"/>
        <v>0.11684144981378633</v>
      </c>
      <c r="AV34" s="7">
        <f t="shared" si="19"/>
        <v>7.4385580068190113E-2</v>
      </c>
      <c r="AW34" s="7">
        <f t="shared" si="20"/>
        <v>5.9810017573210826E-2</v>
      </c>
      <c r="AX34" s="22">
        <f t="shared" si="21"/>
        <v>8.2165196515381678E-2</v>
      </c>
    </row>
    <row r="35" spans="40:51" x14ac:dyDescent="0.35">
      <c r="AN35" s="3" t="s">
        <v>66</v>
      </c>
      <c r="AO35" s="7">
        <f t="shared" si="12"/>
        <v>2.1150787687631824E-2</v>
      </c>
      <c r="AP35" s="7">
        <f t="shared" si="13"/>
        <v>3.8359843068944861E-2</v>
      </c>
      <c r="AQ35" s="7">
        <f t="shared" si="14"/>
        <v>1.9762040546695999E-2</v>
      </c>
      <c r="AR35" s="7">
        <f t="shared" si="15"/>
        <v>1.87752502677178E-2</v>
      </c>
      <c r="AS35" s="7">
        <f t="shared" si="16"/>
        <v>2.2864093350369465E-2</v>
      </c>
      <c r="AT35" s="7">
        <f t="shared" si="17"/>
        <v>2.1450643355386899E-2</v>
      </c>
      <c r="AU35" s="7">
        <f t="shared" si="18"/>
        <v>3.430139294456707E-2</v>
      </c>
      <c r="AV35" s="7">
        <f t="shared" si="19"/>
        <v>3.7374731251443846E-2</v>
      </c>
      <c r="AW35" s="7">
        <f t="shared" si="20"/>
        <v>5.4141870278338569E-2</v>
      </c>
      <c r="AX35" s="22">
        <f t="shared" si="21"/>
        <v>2.979785030567737E-2</v>
      </c>
    </row>
    <row r="36" spans="40:51" x14ac:dyDescent="0.35">
      <c r="AN36" s="3" t="s">
        <v>67</v>
      </c>
      <c r="AO36" s="7">
        <f t="shared" si="12"/>
        <v>0.19450151751399322</v>
      </c>
      <c r="AP36" s="7">
        <f t="shared" si="13"/>
        <v>0.29743033530923513</v>
      </c>
      <c r="AQ36" s="7">
        <f t="shared" si="14"/>
        <v>9.0013791578785141E-2</v>
      </c>
      <c r="AR36" s="7">
        <f t="shared" si="15"/>
        <v>0.2574631995473512</v>
      </c>
      <c r="AS36" s="7">
        <f t="shared" si="16"/>
        <v>0.27155733876678706</v>
      </c>
      <c r="AT36" s="7">
        <f t="shared" si="17"/>
        <v>0.22991532682167601</v>
      </c>
      <c r="AU36" s="7">
        <f t="shared" si="18"/>
        <v>0.21481512325118954</v>
      </c>
      <c r="AV36" s="7">
        <f t="shared" si="19"/>
        <v>0.23406214182711896</v>
      </c>
      <c r="AW36" s="7">
        <f t="shared" si="20"/>
        <v>0.23927007057593397</v>
      </c>
      <c r="AX36" s="22">
        <f t="shared" si="21"/>
        <v>0.22544764946578555</v>
      </c>
    </row>
    <row r="37" spans="40:51" x14ac:dyDescent="0.35">
      <c r="AN37" s="3" t="s">
        <v>68</v>
      </c>
      <c r="AO37" s="7">
        <f t="shared" si="12"/>
        <v>0.35808848674129656</v>
      </c>
      <c r="AP37" s="7">
        <f t="shared" si="13"/>
        <v>0.29396870220136667</v>
      </c>
      <c r="AQ37" s="7">
        <f t="shared" si="14"/>
        <v>0.2574458057890448</v>
      </c>
      <c r="AR37" s="7">
        <f t="shared" si="15"/>
        <v>0.35417263643251384</v>
      </c>
      <c r="AS37" s="7">
        <f t="shared" si="16"/>
        <v>0.33893443368765164</v>
      </c>
      <c r="AT37" s="7">
        <f t="shared" si="17"/>
        <v>0.40464072659599404</v>
      </c>
      <c r="AU37" s="7">
        <f t="shared" si="18"/>
        <v>0.20984398340347432</v>
      </c>
      <c r="AV37" s="7">
        <f t="shared" si="19"/>
        <v>0.32401179205518355</v>
      </c>
      <c r="AW37" s="7">
        <f t="shared" si="20"/>
        <v>0.33122111823509015</v>
      </c>
      <c r="AX37" s="22">
        <f t="shared" si="21"/>
        <v>0.31914752057129064</v>
      </c>
    </row>
    <row r="38" spans="40:51" x14ac:dyDescent="0.35">
      <c r="AN38" s="20" t="s">
        <v>47</v>
      </c>
      <c r="AO38" s="21">
        <f>SUM(AO29:AO37)</f>
        <v>1</v>
      </c>
      <c r="AP38" s="21">
        <f t="shared" ref="AP38" si="22">SUM(AP29:AP37)</f>
        <v>1</v>
      </c>
      <c r="AQ38" s="21">
        <f t="shared" ref="AQ38" si="23">SUM(AQ29:AQ37)</f>
        <v>0.99999999999999978</v>
      </c>
      <c r="AR38" s="21">
        <f t="shared" ref="AR38" si="24">SUM(AR29:AR37)</f>
        <v>0.99999999999999989</v>
      </c>
      <c r="AS38" s="21">
        <f t="shared" ref="AS38" si="25">SUM(AS29:AS37)</f>
        <v>1</v>
      </c>
      <c r="AT38" s="21">
        <f t="shared" ref="AT38" si="26">SUM(AT29:AT37)</f>
        <v>1</v>
      </c>
      <c r="AU38" s="21">
        <f t="shared" ref="AU38" si="27">SUM(AU29:AU37)</f>
        <v>1</v>
      </c>
      <c r="AV38" s="21">
        <f t="shared" ref="AV38" si="28">SUM(AV29:AV37)</f>
        <v>1.0000000000000002</v>
      </c>
      <c r="AW38" s="21">
        <f t="shared" ref="AW38" si="29">SUM(AW29:AW37)</f>
        <v>0.99999999999999989</v>
      </c>
      <c r="AX38" s="7">
        <f>AVERAGE(AO38:AW38)</f>
        <v>1</v>
      </c>
    </row>
    <row r="41" spans="40:51" x14ac:dyDescent="0.35">
      <c r="AN41" s="29" t="s">
        <v>57</v>
      </c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</row>
    <row r="42" spans="40:51" x14ac:dyDescent="0.35">
      <c r="AN42" s="23"/>
      <c r="AO42" s="24" t="s">
        <v>43</v>
      </c>
      <c r="AP42" s="24" t="s">
        <v>44</v>
      </c>
      <c r="AQ42" s="24" t="s">
        <v>45</v>
      </c>
      <c r="AR42" s="24" t="s">
        <v>46</v>
      </c>
      <c r="AS42" s="24" t="s">
        <v>64</v>
      </c>
      <c r="AT42" s="24" t="s">
        <v>65</v>
      </c>
      <c r="AU42" s="24" t="s">
        <v>66</v>
      </c>
      <c r="AV42" s="24" t="s">
        <v>67</v>
      </c>
      <c r="AW42" s="24" t="s">
        <v>68</v>
      </c>
      <c r="AX42" s="15" t="s">
        <v>59</v>
      </c>
      <c r="AY42" s="15" t="s">
        <v>58</v>
      </c>
    </row>
    <row r="43" spans="40:51" x14ac:dyDescent="0.35">
      <c r="AN43" s="15" t="s">
        <v>43</v>
      </c>
      <c r="AO43" s="7">
        <f t="array" ref="AO43:AW51">MMULT(AO15:AW23,AO15:AW23)</f>
        <v>9</v>
      </c>
      <c r="AP43" s="7">
        <v>4.6217806504849941</v>
      </c>
      <c r="AQ43" s="7">
        <v>18.28035475285084</v>
      </c>
      <c r="AR43" s="7">
        <v>6.4166370786618607</v>
      </c>
      <c r="AS43" s="7">
        <v>9.2376401521183364</v>
      </c>
      <c r="AT43" s="7">
        <v>5.9554440494820442</v>
      </c>
      <c r="AU43" s="7">
        <v>18.706405670923161</v>
      </c>
      <c r="AV43" s="7">
        <v>2.6105927243878475</v>
      </c>
      <c r="AW43" s="7">
        <v>1.6492589930142787</v>
      </c>
      <c r="AX43" s="7">
        <f>SUM(AO43:AW43)</f>
        <v>76.478114071923372</v>
      </c>
      <c r="AY43" s="7">
        <f>AX43/$AX$52</f>
        <v>5.2561651080513624E-2</v>
      </c>
    </row>
    <row r="44" spans="40:51" x14ac:dyDescent="0.35">
      <c r="AN44" s="15" t="s">
        <v>44</v>
      </c>
      <c r="AO44" s="7">
        <v>19.268675537382471</v>
      </c>
      <c r="AP44" s="7">
        <v>9</v>
      </c>
      <c r="AQ44" s="7">
        <v>38.709419864364655</v>
      </c>
      <c r="AR44" s="7">
        <v>13.724225270600911</v>
      </c>
      <c r="AS44" s="7">
        <v>18.4362740001086</v>
      </c>
      <c r="AT44" s="7">
        <v>12.311909824470419</v>
      </c>
      <c r="AU44" s="7">
        <v>38.047518708567324</v>
      </c>
      <c r="AV44" s="7">
        <v>5.1692187447851961</v>
      </c>
      <c r="AW44" s="7">
        <v>3.1771068072264694</v>
      </c>
      <c r="AX44" s="7">
        <f t="shared" ref="AX44:AX51" si="30">SUM(AO44:AW44)</f>
        <v>157.84434875750603</v>
      </c>
      <c r="AY44" s="7">
        <f t="shared" ref="AY44:AY51" si="31">AX44/$AX$52</f>
        <v>0.10848279517746066</v>
      </c>
    </row>
    <row r="45" spans="40:51" x14ac:dyDescent="0.35">
      <c r="AN45" s="15" t="s">
        <v>45</v>
      </c>
      <c r="AO45" s="7">
        <v>5.9838479826870756</v>
      </c>
      <c r="AP45" s="7">
        <v>3.2288419689467269</v>
      </c>
      <c r="AQ45" s="7">
        <v>9</v>
      </c>
      <c r="AR45" s="7">
        <v>4.5635894492758231</v>
      </c>
      <c r="AS45" s="7">
        <v>6.069654050526581</v>
      </c>
      <c r="AT45" s="7">
        <v>4.0960301654239455</v>
      </c>
      <c r="AU45" s="7">
        <v>10.813882971370402</v>
      </c>
      <c r="AV45" s="7">
        <v>1.6116925583924855</v>
      </c>
      <c r="AW45" s="7">
        <v>1.0943702074277402</v>
      </c>
      <c r="AX45" s="7">
        <f t="shared" si="30"/>
        <v>46.461909354050775</v>
      </c>
      <c r="AY45" s="7">
        <f t="shared" si="31"/>
        <v>3.1932203057536135E-2</v>
      </c>
    </row>
    <row r="46" spans="40:51" x14ac:dyDescent="0.35">
      <c r="AN46" s="15" t="s">
        <v>46</v>
      </c>
      <c r="AO46" s="7">
        <v>14.341105762561289</v>
      </c>
      <c r="AP46" s="7">
        <v>7.3169898265672471</v>
      </c>
      <c r="AQ46" s="7">
        <v>30.047289717708054</v>
      </c>
      <c r="AR46" s="7">
        <v>9</v>
      </c>
      <c r="AS46" s="7">
        <v>13.428808577088578</v>
      </c>
      <c r="AT46" s="7">
        <v>9.5393734043052021</v>
      </c>
      <c r="AU46" s="7">
        <v>30.377973026722284</v>
      </c>
      <c r="AV46" s="7">
        <v>4.4537907555906955</v>
      </c>
      <c r="AW46" s="7">
        <v>2.6491866644827038</v>
      </c>
      <c r="AX46" s="7">
        <f t="shared" si="30"/>
        <v>121.15451773502605</v>
      </c>
      <c r="AY46" s="7">
        <f t="shared" si="31"/>
        <v>8.3266717090166684E-2</v>
      </c>
    </row>
    <row r="47" spans="40:51" x14ac:dyDescent="0.35">
      <c r="AN47" s="15" t="s">
        <v>64</v>
      </c>
      <c r="AO47" s="7">
        <v>10.296198781845812</v>
      </c>
      <c r="AP47" s="7">
        <v>4.9391894967535981</v>
      </c>
      <c r="AQ47" s="7">
        <v>19.463928103622216</v>
      </c>
      <c r="AR47" s="7">
        <v>6.866963203037316</v>
      </c>
      <c r="AS47" s="7">
        <v>9</v>
      </c>
      <c r="AT47" s="7">
        <v>6.6951754518754223</v>
      </c>
      <c r="AU47" s="7">
        <v>20.616381746379684</v>
      </c>
      <c r="AV47" s="7">
        <v>3.0493310353124543</v>
      </c>
      <c r="AW47" s="7">
        <v>1.8207448270508138</v>
      </c>
      <c r="AX47" s="7">
        <f t="shared" si="30"/>
        <v>82.747912645877307</v>
      </c>
      <c r="AY47" s="7">
        <f t="shared" si="31"/>
        <v>5.6870739621574462E-2</v>
      </c>
    </row>
    <row r="48" spans="40:51" x14ac:dyDescent="0.35">
      <c r="AN48" s="15" t="s">
        <v>65</v>
      </c>
      <c r="AO48" s="7">
        <v>14.337255382825193</v>
      </c>
      <c r="AP48" s="7">
        <v>7.0991718767596188</v>
      </c>
      <c r="AQ48" s="7">
        <v>29.744679650613346</v>
      </c>
      <c r="AR48" s="7">
        <v>10.195679144145661</v>
      </c>
      <c r="AS48" s="7">
        <v>14.420562527835916</v>
      </c>
      <c r="AT48" s="7">
        <v>9</v>
      </c>
      <c r="AU48" s="7">
        <v>28.550397646396213</v>
      </c>
      <c r="AV48" s="7">
        <v>3.6691650929389064</v>
      </c>
      <c r="AW48" s="7">
        <v>2.4526222008372969</v>
      </c>
      <c r="AX48" s="7">
        <f t="shared" si="30"/>
        <v>119.46953352235215</v>
      </c>
      <c r="AY48" s="7">
        <f t="shared" si="31"/>
        <v>8.210866614529834E-2</v>
      </c>
    </row>
    <row r="49" spans="40:51" x14ac:dyDescent="0.35">
      <c r="AN49" s="15" t="s">
        <v>66</v>
      </c>
      <c r="AO49" s="7">
        <v>5.4392405897403711</v>
      </c>
      <c r="AP49" s="7">
        <v>2.6062261727183067</v>
      </c>
      <c r="AQ49" s="7">
        <v>9.3644013968435562</v>
      </c>
      <c r="AR49" s="7">
        <v>3.8500710192038916</v>
      </c>
      <c r="AS49" s="7">
        <v>5.1492081573212003</v>
      </c>
      <c r="AT49" s="7">
        <v>3.4991319337845761</v>
      </c>
      <c r="AU49" s="7">
        <v>9</v>
      </c>
      <c r="AV49" s="7">
        <v>1.2533138793156267</v>
      </c>
      <c r="AW49" s="7">
        <v>0.88207193745573287</v>
      </c>
      <c r="AX49" s="7">
        <f t="shared" si="30"/>
        <v>41.043665086383264</v>
      </c>
      <c r="AY49" s="7">
        <f t="shared" si="31"/>
        <v>2.8208368230773776E-2</v>
      </c>
    </row>
    <row r="50" spans="40:51" x14ac:dyDescent="0.35">
      <c r="AN50" s="15" t="s">
        <v>67</v>
      </c>
      <c r="AO50" s="7">
        <v>42.450394819321588</v>
      </c>
      <c r="AP50" s="7">
        <v>20.144795892867872</v>
      </c>
      <c r="AQ50" s="7">
        <v>84.420486311334557</v>
      </c>
      <c r="AR50" s="7">
        <v>29.557346918156231</v>
      </c>
      <c r="AS50" s="7">
        <v>41.409322459510818</v>
      </c>
      <c r="AT50" s="7">
        <v>25.77225818216937</v>
      </c>
      <c r="AU50" s="7">
        <v>74.757258977954038</v>
      </c>
      <c r="AV50" s="7">
        <v>9</v>
      </c>
      <c r="AW50" s="7">
        <v>6.4693963779809227</v>
      </c>
      <c r="AX50" s="7">
        <f t="shared" si="30"/>
        <v>333.9812599392954</v>
      </c>
      <c r="AY50" s="7">
        <f t="shared" si="31"/>
        <v>0.22953764832446633</v>
      </c>
    </row>
    <row r="51" spans="40:51" x14ac:dyDescent="0.35">
      <c r="AN51" s="15" t="s">
        <v>68</v>
      </c>
      <c r="AO51" s="7">
        <v>59.082656959813434</v>
      </c>
      <c r="AP51" s="7">
        <v>27.677651649285146</v>
      </c>
      <c r="AQ51" s="7">
        <v>118.55182917872683</v>
      </c>
      <c r="AR51" s="7">
        <v>42.124992198232547</v>
      </c>
      <c r="AS51" s="7">
        <v>57.842323096694336</v>
      </c>
      <c r="AT51" s="7">
        <v>36.660929905468556</v>
      </c>
      <c r="AU51" s="7">
        <v>111.07706416568743</v>
      </c>
      <c r="AV51" s="7">
        <v>13.818638026217693</v>
      </c>
      <c r="AW51" s="7">
        <v>9</v>
      </c>
      <c r="AX51" s="7">
        <f t="shared" si="30"/>
        <v>475.83608518012596</v>
      </c>
      <c r="AY51" s="7">
        <f t="shared" si="31"/>
        <v>0.32703121127220991</v>
      </c>
    </row>
    <row r="52" spans="40:51" x14ac:dyDescent="0.35">
      <c r="AX52" s="14">
        <f>SUM(AX43:AX51)</f>
        <v>1455.0173462925404</v>
      </c>
      <c r="AY52" s="14">
        <f>SUM(AY43:AY51)</f>
        <v>0.99999999999999989</v>
      </c>
    </row>
    <row r="55" spans="40:51" x14ac:dyDescent="0.35">
      <c r="AN55" s="29" t="s">
        <v>60</v>
      </c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</row>
    <row r="56" spans="40:51" x14ac:dyDescent="0.35">
      <c r="AN56" s="23"/>
      <c r="AO56" s="24" t="s">
        <v>43</v>
      </c>
      <c r="AP56" s="24" t="s">
        <v>44</v>
      </c>
      <c r="AQ56" s="24" t="s">
        <v>45</v>
      </c>
      <c r="AR56" s="24" t="s">
        <v>46</v>
      </c>
      <c r="AS56" s="24" t="s">
        <v>64</v>
      </c>
      <c r="AT56" s="24" t="s">
        <v>65</v>
      </c>
      <c r="AU56" s="24" t="s">
        <v>66</v>
      </c>
      <c r="AV56" s="24" t="s">
        <v>67</v>
      </c>
      <c r="AW56" s="24" t="s">
        <v>68</v>
      </c>
      <c r="AX56" s="15" t="s">
        <v>59</v>
      </c>
      <c r="AY56" s="15" t="s">
        <v>61</v>
      </c>
    </row>
    <row r="57" spans="40:51" x14ac:dyDescent="0.35">
      <c r="AN57" s="15" t="s">
        <v>43</v>
      </c>
      <c r="AO57" s="7">
        <f t="array" ref="AO57:AW65">MMULT(AO43:AW51,AO43:AW51)</f>
        <v>861.97336439007904</v>
      </c>
      <c r="AP57" s="7">
        <v>424.06267022848812</v>
      </c>
      <c r="AQ57" s="7">
        <v>1648.7833949445126</v>
      </c>
      <c r="AR57" s="7">
        <v>605.16639936796059</v>
      </c>
      <c r="AS57" s="7">
        <v>834.31303493772566</v>
      </c>
      <c r="AT57" s="7">
        <v>555.23656215297808</v>
      </c>
      <c r="AU57" s="7">
        <v>1644.0012478744006</v>
      </c>
      <c r="AV57" s="7">
        <v>225.17797595826116</v>
      </c>
      <c r="AW57" s="7">
        <v>146.19009206401935</v>
      </c>
      <c r="AX57" s="7">
        <f>SUM(AO57:AW57)</f>
        <v>6944.9047419184244</v>
      </c>
      <c r="AY57" s="7">
        <f>AX57/$AX$66</f>
        <v>5.3319901955578154E-2</v>
      </c>
    </row>
    <row r="58" spans="40:51" x14ac:dyDescent="0.35">
      <c r="AN58" s="15" t="s">
        <v>44</v>
      </c>
      <c r="AO58" s="7">
        <v>1755.7274433977591</v>
      </c>
      <c r="AP58" s="7">
        <v>865.15497383651007</v>
      </c>
      <c r="AQ58" s="7">
        <v>3355.7717012274893</v>
      </c>
      <c r="AR58" s="7">
        <v>1232.5691905783979</v>
      </c>
      <c r="AS58" s="7">
        <v>1700.3871474089326</v>
      </c>
      <c r="AT58" s="7">
        <v>1132.1088637791547</v>
      </c>
      <c r="AU58" s="7">
        <v>3351.7557846311706</v>
      </c>
      <c r="AV58" s="7">
        <v>459.84261759562446</v>
      </c>
      <c r="AW58" s="7">
        <v>298.45401681032922</v>
      </c>
      <c r="AX58" s="7">
        <f t="shared" ref="AX58:AX65" si="32">SUM(AO58:AW58)</f>
        <v>14151.771739265367</v>
      </c>
      <c r="AY58" s="7">
        <f t="shared" ref="AY58:AY65" si="33">AX58/$AX$66</f>
        <v>0.10865103405679144</v>
      </c>
    </row>
    <row r="59" spans="40:51" x14ac:dyDescent="0.35">
      <c r="AN59" s="15" t="s">
        <v>45</v>
      </c>
      <c r="AO59" s="7">
        <v>548.48648225135116</v>
      </c>
      <c r="AP59" s="7">
        <v>269.16475936398422</v>
      </c>
      <c r="AQ59" s="7">
        <v>1059.5363731159682</v>
      </c>
      <c r="AR59" s="7">
        <v>383.66795577910779</v>
      </c>
      <c r="AS59" s="7">
        <v>530.1317971862145</v>
      </c>
      <c r="AT59" s="7">
        <v>352.78619804296403</v>
      </c>
      <c r="AU59" s="7">
        <v>1052.1909464382497</v>
      </c>
      <c r="AV59" s="7">
        <v>143.86100974274808</v>
      </c>
      <c r="AW59" s="7">
        <v>92.978361379332711</v>
      </c>
      <c r="AX59" s="7">
        <f t="shared" si="32"/>
        <v>4432.80388329992</v>
      </c>
      <c r="AY59" s="7">
        <f t="shared" si="33"/>
        <v>3.4033104445514384E-2</v>
      </c>
    </row>
    <row r="60" spans="40:51" x14ac:dyDescent="0.35">
      <c r="AN60" s="15" t="s">
        <v>46</v>
      </c>
      <c r="AO60" s="7">
        <v>1364.7804026283911</v>
      </c>
      <c r="AP60" s="7">
        <v>671.27013351420953</v>
      </c>
      <c r="AQ60" s="7">
        <v>2605.8997572577127</v>
      </c>
      <c r="AR60" s="7">
        <v>960.23726643783186</v>
      </c>
      <c r="AS60" s="7">
        <v>1323.1204175677854</v>
      </c>
      <c r="AT60" s="7">
        <v>878.38775514861334</v>
      </c>
      <c r="AU60" s="7">
        <v>2594.8186526575823</v>
      </c>
      <c r="AV60" s="7">
        <v>354.48883963404779</v>
      </c>
      <c r="AW60" s="7">
        <v>230.92308252659268</v>
      </c>
      <c r="AX60" s="7">
        <f t="shared" si="32"/>
        <v>10983.926307372769</v>
      </c>
      <c r="AY60" s="7">
        <f t="shared" si="33"/>
        <v>8.4329720213647083E-2</v>
      </c>
    </row>
    <row r="61" spans="40:51" x14ac:dyDescent="0.35">
      <c r="AN61" s="15" t="s">
        <v>64</v>
      </c>
      <c r="AO61" s="7">
        <v>940.59989949089118</v>
      </c>
      <c r="AP61" s="7">
        <v>462.66687843621889</v>
      </c>
      <c r="AQ61" s="7">
        <v>1801.5802267494537</v>
      </c>
      <c r="AR61" s="7">
        <v>660.7496262875037</v>
      </c>
      <c r="AS61" s="7">
        <v>911.82035458624955</v>
      </c>
      <c r="AT61" s="7">
        <v>605.35159732194268</v>
      </c>
      <c r="AU61" s="7">
        <v>1792.0612524959654</v>
      </c>
      <c r="AV61" s="7">
        <v>244.81749165564338</v>
      </c>
      <c r="AW61" s="7">
        <v>159.27264717039529</v>
      </c>
      <c r="AX61" s="7">
        <f t="shared" si="32"/>
        <v>7578.9199741942639</v>
      </c>
      <c r="AY61" s="7">
        <f t="shared" si="33"/>
        <v>5.8187590034760157E-2</v>
      </c>
    </row>
    <row r="62" spans="40:51" x14ac:dyDescent="0.35">
      <c r="AN62" s="15" t="s">
        <v>65</v>
      </c>
      <c r="AO62" s="7">
        <v>1323.5015936793382</v>
      </c>
      <c r="AP62" s="7">
        <v>652.12338323139636</v>
      </c>
      <c r="AQ62" s="7">
        <v>2527.2054238230517</v>
      </c>
      <c r="AR62" s="7">
        <v>929.4063368256468</v>
      </c>
      <c r="AS62" s="7">
        <v>1281.1654949747519</v>
      </c>
      <c r="AT62" s="7">
        <v>853.81246684997961</v>
      </c>
      <c r="AU62" s="7">
        <v>2527.61771935654</v>
      </c>
      <c r="AV62" s="7">
        <v>347.16715586605716</v>
      </c>
      <c r="AW62" s="7">
        <v>225.08677530407175</v>
      </c>
      <c r="AX62" s="7">
        <f t="shared" si="32"/>
        <v>10667.086349910833</v>
      </c>
      <c r="AY62" s="7">
        <f t="shared" si="33"/>
        <v>8.1897163383096036E-2</v>
      </c>
    </row>
    <row r="63" spans="40:51" x14ac:dyDescent="0.35">
      <c r="AN63" s="15" t="s">
        <v>66</v>
      </c>
      <c r="AO63" s="7">
        <v>467.87832881562792</v>
      </c>
      <c r="AP63" s="7">
        <v>230.39343671084757</v>
      </c>
      <c r="AQ63" s="7">
        <v>899.24115987427297</v>
      </c>
      <c r="AR63" s="7">
        <v>327.9439857403824</v>
      </c>
      <c r="AS63" s="7">
        <v>452.90055693797251</v>
      </c>
      <c r="AT63" s="7">
        <v>301.66238352372216</v>
      </c>
      <c r="AU63" s="7">
        <v>897.86389509528146</v>
      </c>
      <c r="AV63" s="7">
        <v>123.20095748662777</v>
      </c>
      <c r="AW63" s="7">
        <v>79.641575998629449</v>
      </c>
      <c r="AX63" s="7">
        <f t="shared" si="32"/>
        <v>3780.7262801833645</v>
      </c>
      <c r="AY63" s="7">
        <f t="shared" si="33"/>
        <v>2.9026741484803876E-2</v>
      </c>
    </row>
    <row r="64" spans="40:51" x14ac:dyDescent="0.35">
      <c r="AN64" s="15" t="s">
        <v>67</v>
      </c>
      <c r="AO64" s="7">
        <v>3666.0289446622605</v>
      </c>
      <c r="AP64" s="7">
        <v>1809.0361607214793</v>
      </c>
      <c r="AQ64" s="7">
        <v>7003.0799520977698</v>
      </c>
      <c r="AR64" s="7">
        <v>2573.6191764789519</v>
      </c>
      <c r="AS64" s="7">
        <v>3549.0234170656599</v>
      </c>
      <c r="AT64" s="7">
        <v>2368.4822150986829</v>
      </c>
      <c r="AU64" s="7">
        <v>7025.1101889975753</v>
      </c>
      <c r="AV64" s="7">
        <v>967.58161569709807</v>
      </c>
      <c r="AW64" s="7">
        <v>625.69989529529869</v>
      </c>
      <c r="AX64" s="7">
        <f t="shared" si="32"/>
        <v>29587.661566114777</v>
      </c>
      <c r="AY64" s="7">
        <f t="shared" si="33"/>
        <v>0.22716095791463323</v>
      </c>
    </row>
    <row r="65" spans="40:51" x14ac:dyDescent="0.35">
      <c r="AN65" s="15" t="s">
        <v>68</v>
      </c>
      <c r="AO65" s="7">
        <v>5222.2692940916313</v>
      </c>
      <c r="AP65" s="7">
        <v>2576.1001029502918</v>
      </c>
      <c r="AQ65" s="7">
        <v>9974.1653286680939</v>
      </c>
      <c r="AR65" s="7">
        <v>3665.3190763960529</v>
      </c>
      <c r="AS65" s="7">
        <v>5055.3265510680658</v>
      </c>
      <c r="AT65" s="7">
        <v>3372.0381570383388</v>
      </c>
      <c r="AU65" s="7">
        <v>9991.5817992486936</v>
      </c>
      <c r="AV65" s="7">
        <v>1374.8428977384538</v>
      </c>
      <c r="AW65" s="7">
        <v>890.32174539075868</v>
      </c>
      <c r="AX65" s="7">
        <f t="shared" si="32"/>
        <v>42121.964952590373</v>
      </c>
      <c r="AY65" s="7">
        <f t="shared" si="33"/>
        <v>0.32339378651117556</v>
      </c>
    </row>
    <row r="66" spans="40:51" x14ac:dyDescent="0.35">
      <c r="AX66" s="14">
        <f>SUM(AX57:AX65)</f>
        <v>130249.7657948501</v>
      </c>
      <c r="AY66" s="25">
        <f>SUM(AY57:AY65)</f>
        <v>0.99999999999999989</v>
      </c>
    </row>
    <row r="69" spans="40:51" x14ac:dyDescent="0.35">
      <c r="AN69" s="32" t="s">
        <v>62</v>
      </c>
      <c r="AO69" s="32"/>
      <c r="AP69" s="3" t="s">
        <v>43</v>
      </c>
      <c r="AQ69" s="7">
        <f>AY43-AY57</f>
        <v>-7.5825087506452976E-4</v>
      </c>
    </row>
    <row r="70" spans="40:51" x14ac:dyDescent="0.35">
      <c r="AN70" s="32"/>
      <c r="AO70" s="32"/>
      <c r="AP70" s="3" t="s">
        <v>44</v>
      </c>
      <c r="AQ70" s="7">
        <f t="shared" ref="AQ70:AQ77" si="34">AY44-AY58</f>
        <v>-1.6823887933077597E-4</v>
      </c>
    </row>
    <row r="71" spans="40:51" x14ac:dyDescent="0.35">
      <c r="AN71" s="32"/>
      <c r="AO71" s="32"/>
      <c r="AP71" s="3" t="s">
        <v>45</v>
      </c>
      <c r="AQ71" s="7">
        <f t="shared" si="34"/>
        <v>-2.100901387978249E-3</v>
      </c>
    </row>
    <row r="72" spans="40:51" x14ac:dyDescent="0.35">
      <c r="AN72" s="32"/>
      <c r="AO72" s="32"/>
      <c r="AP72" s="3" t="s">
        <v>46</v>
      </c>
      <c r="AQ72" s="7">
        <f t="shared" si="34"/>
        <v>-1.0630031234803994E-3</v>
      </c>
    </row>
    <row r="73" spans="40:51" x14ac:dyDescent="0.35">
      <c r="AN73" s="32"/>
      <c r="AO73" s="32"/>
      <c r="AP73" s="3" t="s">
        <v>64</v>
      </c>
      <c r="AQ73" s="7">
        <f t="shared" si="34"/>
        <v>-1.3168504131856953E-3</v>
      </c>
    </row>
    <row r="74" spans="40:51" x14ac:dyDescent="0.35">
      <c r="AN74" s="32"/>
      <c r="AO74" s="32"/>
      <c r="AP74" s="3" t="s">
        <v>65</v>
      </c>
      <c r="AQ74" s="7">
        <f t="shared" si="34"/>
        <v>2.1150276220230357E-4</v>
      </c>
    </row>
    <row r="75" spans="40:51" x14ac:dyDescent="0.35">
      <c r="AN75" s="32"/>
      <c r="AO75" s="32"/>
      <c r="AP75" s="3" t="s">
        <v>66</v>
      </c>
      <c r="AQ75" s="7">
        <f t="shared" si="34"/>
        <v>-8.1837325403009975E-4</v>
      </c>
    </row>
    <row r="76" spans="40:51" x14ac:dyDescent="0.35">
      <c r="AN76" s="32"/>
      <c r="AO76" s="32"/>
      <c r="AP76" s="3" t="s">
        <v>67</v>
      </c>
      <c r="AQ76" s="7">
        <f t="shared" si="34"/>
        <v>2.3766904098330988E-3</v>
      </c>
    </row>
    <row r="77" spans="40:51" x14ac:dyDescent="0.35">
      <c r="AN77" s="32"/>
      <c r="AO77" s="32"/>
      <c r="AP77" s="3" t="s">
        <v>68</v>
      </c>
      <c r="AQ77" s="7">
        <f t="shared" si="34"/>
        <v>3.6374247610343469E-3</v>
      </c>
    </row>
    <row r="80" spans="40:51" ht="29" x14ac:dyDescent="0.35">
      <c r="AN80" s="17" t="s">
        <v>123</v>
      </c>
      <c r="AO80" s="17" t="s">
        <v>63</v>
      </c>
      <c r="AP80" s="26" t="s">
        <v>124</v>
      </c>
    </row>
    <row r="81" spans="40:42" ht="29" x14ac:dyDescent="0.35">
      <c r="AN81" s="9" t="s">
        <v>82</v>
      </c>
      <c r="AO81" s="17">
        <f>RANK(AP81,$AP$81:$AP$89,0)</f>
        <v>7</v>
      </c>
      <c r="AP81" s="27">
        <f>AY57*100</f>
        <v>5.3319901955578155</v>
      </c>
    </row>
    <row r="82" spans="40:42" ht="29" x14ac:dyDescent="0.35">
      <c r="AN82" s="9" t="s">
        <v>83</v>
      </c>
      <c r="AO82" s="17">
        <f t="shared" ref="AO82:AO89" si="35">RANK(AP82,$AP$81:$AP$89,0)</f>
        <v>3</v>
      </c>
      <c r="AP82" s="27">
        <f t="shared" ref="AP82:AP89" si="36">AY58*100</f>
        <v>10.865103405679143</v>
      </c>
    </row>
    <row r="83" spans="40:42" x14ac:dyDescent="0.35">
      <c r="AN83" s="9" t="s">
        <v>84</v>
      </c>
      <c r="AO83" s="17">
        <f t="shared" si="35"/>
        <v>8</v>
      </c>
      <c r="AP83" s="27">
        <f t="shared" si="36"/>
        <v>3.4033104445514386</v>
      </c>
    </row>
    <row r="84" spans="40:42" ht="29" x14ac:dyDescent="0.35">
      <c r="AN84" s="9" t="s">
        <v>85</v>
      </c>
      <c r="AO84" s="17">
        <f t="shared" si="35"/>
        <v>4</v>
      </c>
      <c r="AP84" s="27">
        <f t="shared" si="36"/>
        <v>8.4329720213647086</v>
      </c>
    </row>
    <row r="85" spans="40:42" ht="87" x14ac:dyDescent="0.35">
      <c r="AN85" s="9" t="s">
        <v>7</v>
      </c>
      <c r="AO85" s="17">
        <f t="shared" si="35"/>
        <v>6</v>
      </c>
      <c r="AP85" s="27">
        <f t="shared" si="36"/>
        <v>5.8187590034760159</v>
      </c>
    </row>
    <row r="86" spans="40:42" ht="29" x14ac:dyDescent="0.35">
      <c r="AN86" s="9" t="s">
        <v>86</v>
      </c>
      <c r="AO86" s="17">
        <f t="shared" si="35"/>
        <v>5</v>
      </c>
      <c r="AP86" s="27">
        <f t="shared" si="36"/>
        <v>8.1897163383096032</v>
      </c>
    </row>
    <row r="87" spans="40:42" x14ac:dyDescent="0.35">
      <c r="AN87" s="9" t="s">
        <v>87</v>
      </c>
      <c r="AO87" s="17">
        <f t="shared" si="35"/>
        <v>9</v>
      </c>
      <c r="AP87" s="27">
        <f t="shared" si="36"/>
        <v>2.9026741484803877</v>
      </c>
    </row>
    <row r="88" spans="40:42" x14ac:dyDescent="0.35">
      <c r="AN88" s="9" t="s">
        <v>88</v>
      </c>
      <c r="AO88" s="17">
        <f t="shared" si="35"/>
        <v>2</v>
      </c>
      <c r="AP88" s="27">
        <f t="shared" si="36"/>
        <v>22.716095791463324</v>
      </c>
    </row>
    <row r="89" spans="40:42" ht="29" x14ac:dyDescent="0.35">
      <c r="AN89" s="9" t="s">
        <v>89</v>
      </c>
      <c r="AO89" s="17">
        <f t="shared" si="35"/>
        <v>1</v>
      </c>
      <c r="AP89" s="27">
        <f t="shared" si="36"/>
        <v>32.339378651117556</v>
      </c>
    </row>
  </sheetData>
  <mergeCells count="8">
    <mergeCell ref="BA21:BK21"/>
    <mergeCell ref="AN41:AY41"/>
    <mergeCell ref="AN55:AY55"/>
    <mergeCell ref="AN69:AO77"/>
    <mergeCell ref="A12:A13"/>
    <mergeCell ref="AN13:AW13"/>
    <mergeCell ref="AN27:AW27"/>
    <mergeCell ref="AX27:AX28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04"/>
  <sheetViews>
    <sheetView topLeftCell="A94" zoomScale="90" zoomScaleNormal="90" workbookViewId="0">
      <selection activeCell="D95" sqref="D95"/>
    </sheetView>
  </sheetViews>
  <sheetFormatPr defaultRowHeight="14.5" x14ac:dyDescent="0.35"/>
  <cols>
    <col min="1" max="1" width="11.1796875" customWidth="1"/>
    <col min="2" max="2" width="16.1796875" customWidth="1"/>
    <col min="3" max="3" width="10.1796875" customWidth="1"/>
    <col min="4" max="4" width="15" customWidth="1"/>
    <col min="6" max="6" width="13.6328125" customWidth="1"/>
    <col min="8" max="8" width="11.81640625" customWidth="1"/>
    <col min="10" max="10" width="9.453125" customWidth="1"/>
    <col min="13" max="13" width="14.1796875" customWidth="1"/>
    <col min="15" max="15" width="10.54296875" customWidth="1"/>
    <col min="17" max="17" width="10.7265625" customWidth="1"/>
    <col min="18" max="18" width="10.453125" customWidth="1"/>
    <col min="19" max="19" width="13.6328125" customWidth="1"/>
    <col min="20" max="20" width="9.7265625" customWidth="1"/>
    <col min="21" max="21" width="10.81640625" customWidth="1"/>
    <col min="22" max="22" width="9.81640625" customWidth="1"/>
    <col min="24" max="24" width="14.26953125" customWidth="1"/>
    <col min="26" max="26" width="10.7265625" customWidth="1"/>
    <col min="28" max="28" width="14.36328125" customWidth="1"/>
    <col min="30" max="30" width="11.1796875" customWidth="1"/>
    <col min="32" max="32" width="13.7265625" customWidth="1"/>
    <col min="33" max="33" width="14.54296875" customWidth="1"/>
    <col min="34" max="34" width="13.7265625" customWidth="1"/>
    <col min="35" max="35" width="10.81640625" customWidth="1"/>
    <col min="37" max="37" width="10.54296875" customWidth="1"/>
  </cols>
  <sheetData>
    <row r="1" spans="1:37" x14ac:dyDescent="0.35">
      <c r="C1" t="s">
        <v>125</v>
      </c>
    </row>
    <row r="2" spans="1:37" x14ac:dyDescent="0.35">
      <c r="C2" t="s">
        <v>82</v>
      </c>
    </row>
    <row r="3" spans="1:37" x14ac:dyDescent="0.35">
      <c r="C3" t="s">
        <v>83</v>
      </c>
    </row>
    <row r="4" spans="1:37" x14ac:dyDescent="0.35">
      <c r="C4" t="s">
        <v>84</v>
      </c>
    </row>
    <row r="5" spans="1:37" x14ac:dyDescent="0.35">
      <c r="C5" t="s">
        <v>85</v>
      </c>
    </row>
    <row r="6" spans="1:37" x14ac:dyDescent="0.35">
      <c r="C6" t="s">
        <v>7</v>
      </c>
    </row>
    <row r="7" spans="1:37" x14ac:dyDescent="0.35">
      <c r="C7" t="s">
        <v>86</v>
      </c>
    </row>
    <row r="8" spans="1:37" x14ac:dyDescent="0.35">
      <c r="C8" t="s">
        <v>87</v>
      </c>
    </row>
    <row r="9" spans="1:37" x14ac:dyDescent="0.35">
      <c r="C9" t="s">
        <v>88</v>
      </c>
    </row>
    <row r="10" spans="1:37" x14ac:dyDescent="0.35">
      <c r="C10" t="s">
        <v>89</v>
      </c>
    </row>
    <row r="12" spans="1:37" ht="81" customHeight="1" x14ac:dyDescent="0.35">
      <c r="A12" s="33" t="s">
        <v>8</v>
      </c>
      <c r="B12" s="9" t="s">
        <v>90</v>
      </c>
      <c r="C12" s="9" t="s">
        <v>91</v>
      </c>
      <c r="D12" s="9" t="s">
        <v>92</v>
      </c>
      <c r="E12" s="9" t="s">
        <v>93</v>
      </c>
      <c r="F12" s="9" t="s">
        <v>94</v>
      </c>
      <c r="G12" s="9" t="s">
        <v>95</v>
      </c>
      <c r="H12" s="9" t="s">
        <v>96</v>
      </c>
      <c r="I12" s="9" t="s">
        <v>97</v>
      </c>
      <c r="J12" s="9" t="s">
        <v>98</v>
      </c>
      <c r="K12" s="9" t="s">
        <v>99</v>
      </c>
      <c r="L12" s="9" t="s">
        <v>100</v>
      </c>
      <c r="M12" s="9" t="s">
        <v>101</v>
      </c>
      <c r="N12" s="9" t="s">
        <v>102</v>
      </c>
      <c r="O12" s="9" t="s">
        <v>103</v>
      </c>
      <c r="P12" s="9" t="s">
        <v>104</v>
      </c>
      <c r="Q12" s="9" t="s">
        <v>105</v>
      </c>
      <c r="R12" s="9" t="s">
        <v>106</v>
      </c>
      <c r="S12" s="9" t="s">
        <v>107</v>
      </c>
      <c r="T12" s="9" t="s">
        <v>108</v>
      </c>
      <c r="U12" s="9" t="s">
        <v>109</v>
      </c>
      <c r="V12" s="9" t="s">
        <v>110</v>
      </c>
      <c r="W12" s="9" t="s">
        <v>111</v>
      </c>
      <c r="X12" s="9" t="s">
        <v>112</v>
      </c>
      <c r="Y12" s="9" t="s">
        <v>113</v>
      </c>
      <c r="Z12" s="9" t="s">
        <v>114</v>
      </c>
      <c r="AA12" s="9" t="s">
        <v>115</v>
      </c>
      <c r="AB12" s="9" t="s">
        <v>116</v>
      </c>
      <c r="AC12" s="9" t="s">
        <v>39</v>
      </c>
      <c r="AD12" s="9" t="s">
        <v>117</v>
      </c>
      <c r="AE12" s="9" t="s">
        <v>40</v>
      </c>
      <c r="AF12" s="9" t="s">
        <v>118</v>
      </c>
      <c r="AG12" s="9" t="s">
        <v>119</v>
      </c>
      <c r="AH12" s="9" t="s">
        <v>120</v>
      </c>
      <c r="AI12" s="9" t="s">
        <v>121</v>
      </c>
      <c r="AJ12" s="9" t="s">
        <v>41</v>
      </c>
      <c r="AK12" s="9" t="s">
        <v>122</v>
      </c>
    </row>
    <row r="13" spans="1:37" x14ac:dyDescent="0.35">
      <c r="A13" s="33"/>
      <c r="B13" s="3" t="s">
        <v>1</v>
      </c>
      <c r="C13" s="3" t="s">
        <v>2</v>
      </c>
      <c r="D13" s="3" t="s">
        <v>3</v>
      </c>
      <c r="E13" s="3" t="s">
        <v>10</v>
      </c>
      <c r="F13" s="3" t="s">
        <v>9</v>
      </c>
      <c r="G13" s="3" t="s">
        <v>11</v>
      </c>
      <c r="H13" s="3" t="s">
        <v>12</v>
      </c>
      <c r="I13" s="3" t="s">
        <v>13</v>
      </c>
      <c r="J13" s="3" t="s">
        <v>4</v>
      </c>
      <c r="K13" s="3" t="s">
        <v>5</v>
      </c>
      <c r="L13" s="3" t="s">
        <v>14</v>
      </c>
      <c r="M13" s="3" t="s">
        <v>15</v>
      </c>
      <c r="N13" s="3" t="s">
        <v>16</v>
      </c>
      <c r="O13" s="3" t="s">
        <v>17</v>
      </c>
      <c r="P13" s="3" t="s">
        <v>18</v>
      </c>
      <c r="Q13" s="3" t="s">
        <v>6</v>
      </c>
      <c r="R13" s="3" t="s">
        <v>19</v>
      </c>
      <c r="S13" s="3" t="s">
        <v>20</v>
      </c>
      <c r="T13" s="3" t="s">
        <v>21</v>
      </c>
      <c r="U13" s="3" t="s">
        <v>22</v>
      </c>
      <c r="V13" s="3" t="s">
        <v>23</v>
      </c>
      <c r="W13" s="3" t="s">
        <v>24</v>
      </c>
      <c r="X13" s="3" t="s">
        <v>25</v>
      </c>
      <c r="Y13" s="3" t="s">
        <v>26</v>
      </c>
      <c r="Z13" s="3" t="s">
        <v>27</v>
      </c>
      <c r="AA13" s="3" t="s">
        <v>28</v>
      </c>
      <c r="AB13" s="3" t="s">
        <v>29</v>
      </c>
      <c r="AC13" s="3" t="s">
        <v>30</v>
      </c>
      <c r="AD13" s="3" t="s">
        <v>31</v>
      </c>
      <c r="AE13" s="3" t="s">
        <v>32</v>
      </c>
      <c r="AF13" s="3" t="s">
        <v>33</v>
      </c>
      <c r="AG13" s="3" t="s">
        <v>34</v>
      </c>
      <c r="AH13" s="3" t="s">
        <v>35</v>
      </c>
      <c r="AI13" s="3" t="s">
        <v>36</v>
      </c>
      <c r="AJ13" s="3" t="s">
        <v>37</v>
      </c>
      <c r="AK13" s="3" t="s">
        <v>38</v>
      </c>
    </row>
    <row r="14" spans="1:37" x14ac:dyDescent="0.35">
      <c r="A14" s="3">
        <v>1</v>
      </c>
      <c r="B14" s="7">
        <f>1/7</f>
        <v>0.14285714285714285</v>
      </c>
      <c r="C14" s="7">
        <v>3</v>
      </c>
      <c r="D14" s="18">
        <f>1/7</f>
        <v>0.14285714285714285</v>
      </c>
      <c r="E14" s="7">
        <f>1/3</f>
        <v>0.33333333333333331</v>
      </c>
      <c r="F14" s="7">
        <f>1/7</f>
        <v>0.14285714285714285</v>
      </c>
      <c r="G14" s="7">
        <v>3</v>
      </c>
      <c r="H14" s="7">
        <f>1/9</f>
        <v>0.1111111111111111</v>
      </c>
      <c r="I14" s="7">
        <f>1/9</f>
        <v>0.1111111111111111</v>
      </c>
      <c r="J14" s="7">
        <v>8</v>
      </c>
      <c r="K14" s="7">
        <v>8</v>
      </c>
      <c r="L14" s="7">
        <v>8</v>
      </c>
      <c r="M14" s="7">
        <v>8</v>
      </c>
      <c r="N14" s="7">
        <v>7</v>
      </c>
      <c r="O14" s="7">
        <f>1/9</f>
        <v>0.1111111111111111</v>
      </c>
      <c r="P14" s="7">
        <f>1/9</f>
        <v>0.1111111111111111</v>
      </c>
      <c r="Q14" s="7">
        <f>1/7</f>
        <v>0.14285714285714285</v>
      </c>
      <c r="R14" s="7">
        <f t="shared" ref="R14:S14" si="0">1/7</f>
        <v>0.14285714285714285</v>
      </c>
      <c r="S14" s="7">
        <f t="shared" si="0"/>
        <v>0.14285714285714285</v>
      </c>
      <c r="T14" s="7">
        <v>1</v>
      </c>
      <c r="U14" s="7">
        <f t="shared" ref="U14:V16" si="1">1/9</f>
        <v>0.1111111111111111</v>
      </c>
      <c r="V14" s="7">
        <f t="shared" si="1"/>
        <v>0.1111111111111111</v>
      </c>
      <c r="W14" s="7">
        <v>1</v>
      </c>
      <c r="X14" s="7">
        <v>1</v>
      </c>
      <c r="Y14" s="7">
        <v>7</v>
      </c>
      <c r="Z14" s="7">
        <f t="shared" ref="Z14:AA16" si="2">1/9</f>
        <v>0.1111111111111111</v>
      </c>
      <c r="AA14" s="7">
        <f t="shared" si="2"/>
        <v>0.1111111111111111</v>
      </c>
      <c r="AB14" s="7">
        <v>1</v>
      </c>
      <c r="AC14" s="7">
        <v>7</v>
      </c>
      <c r="AD14" s="7">
        <f t="shared" ref="AD14:AE16" si="3">1/9</f>
        <v>0.1111111111111111</v>
      </c>
      <c r="AE14" s="7">
        <f t="shared" si="3"/>
        <v>0.1111111111111111</v>
      </c>
      <c r="AF14" s="7">
        <v>7</v>
      </c>
      <c r="AG14" s="7">
        <f>1/9</f>
        <v>0.1111111111111111</v>
      </c>
      <c r="AH14" s="7">
        <f t="shared" ref="AH14:AI14" si="4">1/9</f>
        <v>0.1111111111111111</v>
      </c>
      <c r="AI14" s="7">
        <f t="shared" si="4"/>
        <v>0.1111111111111111</v>
      </c>
      <c r="AJ14" s="7">
        <f>1/9</f>
        <v>0.1111111111111111</v>
      </c>
      <c r="AK14" s="7">
        <v>9</v>
      </c>
    </row>
    <row r="15" spans="1:37" x14ac:dyDescent="0.35">
      <c r="A15" s="3">
        <v>2</v>
      </c>
      <c r="B15" s="7">
        <f>1/8</f>
        <v>0.125</v>
      </c>
      <c r="C15" s="7">
        <v>8</v>
      </c>
      <c r="D15" s="18">
        <v>8</v>
      </c>
      <c r="E15" s="7">
        <v>8</v>
      </c>
      <c r="F15" s="7">
        <v>6</v>
      </c>
      <c r="G15" s="7">
        <v>5</v>
      </c>
      <c r="H15" s="7">
        <f>1/9</f>
        <v>0.1111111111111111</v>
      </c>
      <c r="I15" s="7">
        <f>1/9</f>
        <v>0.1111111111111111</v>
      </c>
      <c r="J15" s="7">
        <v>9</v>
      </c>
      <c r="K15" s="7">
        <v>8</v>
      </c>
      <c r="L15" s="7">
        <v>8</v>
      </c>
      <c r="M15" s="7">
        <v>7</v>
      </c>
      <c r="N15" s="7">
        <v>5</v>
      </c>
      <c r="O15" s="7">
        <f>1/4</f>
        <v>0.25</v>
      </c>
      <c r="P15" s="7">
        <f>1/3</f>
        <v>0.33333333333333331</v>
      </c>
      <c r="Q15" s="7">
        <f>1/6</f>
        <v>0.16666666666666666</v>
      </c>
      <c r="R15" s="7">
        <f>1/4</f>
        <v>0.25</v>
      </c>
      <c r="S15" s="7">
        <f>1/7</f>
        <v>0.14285714285714285</v>
      </c>
      <c r="T15" s="7">
        <f>1/8</f>
        <v>0.125</v>
      </c>
      <c r="U15" s="7">
        <f t="shared" si="1"/>
        <v>0.1111111111111111</v>
      </c>
      <c r="V15" s="7">
        <f t="shared" si="1"/>
        <v>0.1111111111111111</v>
      </c>
      <c r="W15" s="7">
        <v>5</v>
      </c>
      <c r="X15" s="7">
        <f>1/3</f>
        <v>0.33333333333333331</v>
      </c>
      <c r="Y15" s="7">
        <f>1/5</f>
        <v>0.2</v>
      </c>
      <c r="Z15" s="7">
        <f t="shared" si="2"/>
        <v>0.1111111111111111</v>
      </c>
      <c r="AA15" s="7">
        <f t="shared" si="2"/>
        <v>0.1111111111111111</v>
      </c>
      <c r="AB15" s="7">
        <f>1/3</f>
        <v>0.33333333333333331</v>
      </c>
      <c r="AC15" s="7">
        <f>1/6</f>
        <v>0.16666666666666666</v>
      </c>
      <c r="AD15" s="7">
        <f t="shared" si="3"/>
        <v>0.1111111111111111</v>
      </c>
      <c r="AE15" s="7">
        <f t="shared" si="3"/>
        <v>0.1111111111111111</v>
      </c>
      <c r="AF15" s="7">
        <f>1/5</f>
        <v>0.2</v>
      </c>
      <c r="AG15" s="7">
        <f>1/9</f>
        <v>0.1111111111111111</v>
      </c>
      <c r="AH15" s="7">
        <f>1/9</f>
        <v>0.1111111111111111</v>
      </c>
      <c r="AI15" s="7">
        <f>1/7</f>
        <v>0.14285714285714285</v>
      </c>
      <c r="AJ15" s="7">
        <f>1/7</f>
        <v>0.14285714285714285</v>
      </c>
      <c r="AK15" s="7">
        <v>3</v>
      </c>
    </row>
    <row r="16" spans="1:37" x14ac:dyDescent="0.35">
      <c r="A16" s="3">
        <v>3</v>
      </c>
      <c r="B16" s="7">
        <f>1/7</f>
        <v>0.14285714285714285</v>
      </c>
      <c r="C16" s="7">
        <v>5</v>
      </c>
      <c r="D16" s="19">
        <v>6</v>
      </c>
      <c r="E16" s="7">
        <f>1/8</f>
        <v>0.125</v>
      </c>
      <c r="F16" s="7">
        <f>1/7</f>
        <v>0.14285714285714285</v>
      </c>
      <c r="G16" s="7">
        <v>5</v>
      </c>
      <c r="H16" s="7">
        <f>1/7</f>
        <v>0.14285714285714285</v>
      </c>
      <c r="I16" s="7">
        <f>1/9</f>
        <v>0.1111111111111111</v>
      </c>
      <c r="J16" s="7">
        <v>7</v>
      </c>
      <c r="K16" s="7">
        <v>7</v>
      </c>
      <c r="L16" s="7">
        <f>1/8</f>
        <v>0.125</v>
      </c>
      <c r="M16" s="7">
        <f>1/7</f>
        <v>0.14285714285714285</v>
      </c>
      <c r="N16" s="7">
        <v>7</v>
      </c>
      <c r="O16" s="7">
        <f>1/9</f>
        <v>0.1111111111111111</v>
      </c>
      <c r="P16" s="7">
        <f>1/9</f>
        <v>0.1111111111111111</v>
      </c>
      <c r="Q16" s="7">
        <f>1/3</f>
        <v>0.33333333333333331</v>
      </c>
      <c r="R16" s="7">
        <f>1/7</f>
        <v>0.14285714285714285</v>
      </c>
      <c r="S16" s="7">
        <f>1/6</f>
        <v>0.16666666666666666</v>
      </c>
      <c r="T16" s="7">
        <v>3</v>
      </c>
      <c r="U16" s="7">
        <f t="shared" si="1"/>
        <v>0.1111111111111111</v>
      </c>
      <c r="V16" s="7">
        <f t="shared" si="1"/>
        <v>0.1111111111111111</v>
      </c>
      <c r="W16" s="7">
        <f>1/3</f>
        <v>0.33333333333333331</v>
      </c>
      <c r="X16" s="7">
        <f>1/3</f>
        <v>0.33333333333333331</v>
      </c>
      <c r="Y16" s="7">
        <v>3</v>
      </c>
      <c r="Z16" s="7">
        <f t="shared" si="2"/>
        <v>0.1111111111111111</v>
      </c>
      <c r="AA16" s="7">
        <f t="shared" si="2"/>
        <v>0.1111111111111111</v>
      </c>
      <c r="AB16" s="7">
        <v>3</v>
      </c>
      <c r="AC16" s="7">
        <v>7</v>
      </c>
      <c r="AD16" s="7">
        <f t="shared" si="3"/>
        <v>0.1111111111111111</v>
      </c>
      <c r="AE16" s="7">
        <f t="shared" si="3"/>
        <v>0.1111111111111111</v>
      </c>
      <c r="AF16" s="7">
        <v>3</v>
      </c>
      <c r="AG16" s="7">
        <f>1/9</f>
        <v>0.1111111111111111</v>
      </c>
      <c r="AH16" s="7">
        <f t="shared" ref="AH16:AI16" si="5">1/9</f>
        <v>0.1111111111111111</v>
      </c>
      <c r="AI16" s="7">
        <f t="shared" si="5"/>
        <v>0.1111111111111111</v>
      </c>
      <c r="AJ16" s="7">
        <f>1/9</f>
        <v>0.1111111111111111</v>
      </c>
      <c r="AK16" s="7">
        <f>1/7</f>
        <v>0.14285714285714285</v>
      </c>
    </row>
    <row r="17" spans="1:37" x14ac:dyDescent="0.35">
      <c r="A17" s="3">
        <v>4</v>
      </c>
      <c r="B17" s="7">
        <f>1/9</f>
        <v>0.1111111111111111</v>
      </c>
      <c r="C17" s="7">
        <f>1/9</f>
        <v>0.1111111111111111</v>
      </c>
      <c r="D17" s="18">
        <f>1/6</f>
        <v>0.16666666666666666</v>
      </c>
      <c r="E17" s="7">
        <f>1/5</f>
        <v>0.2</v>
      </c>
      <c r="F17" s="7">
        <f>1/2</f>
        <v>0.5</v>
      </c>
      <c r="G17" s="7">
        <v>1</v>
      </c>
      <c r="H17" s="7">
        <f>1/5</f>
        <v>0.2</v>
      </c>
      <c r="I17" s="7">
        <f>1/9</f>
        <v>0.1111111111111111</v>
      </c>
      <c r="J17" s="7">
        <v>4</v>
      </c>
      <c r="K17" s="7">
        <v>1</v>
      </c>
      <c r="L17" s="7">
        <v>1</v>
      </c>
      <c r="M17" s="7">
        <v>5</v>
      </c>
      <c r="N17" s="7">
        <v>4</v>
      </c>
      <c r="O17" s="7">
        <f>1/5</f>
        <v>0.2</v>
      </c>
      <c r="P17" s="7">
        <f>1/4</f>
        <v>0.25</v>
      </c>
      <c r="Q17" s="7">
        <f>1/5</f>
        <v>0.2</v>
      </c>
      <c r="R17" s="7">
        <f>1/5</f>
        <v>0.2</v>
      </c>
      <c r="S17" s="7">
        <v>5</v>
      </c>
      <c r="T17" s="7">
        <v>5</v>
      </c>
      <c r="U17" s="7">
        <f>1/5</f>
        <v>0.2</v>
      </c>
      <c r="V17" s="7">
        <f>1/7</f>
        <v>0.14285714285714285</v>
      </c>
      <c r="W17" s="7">
        <v>1</v>
      </c>
      <c r="X17" s="7">
        <v>5</v>
      </c>
      <c r="Y17" s="7">
        <v>6</v>
      </c>
      <c r="Z17" s="7">
        <f>1/4</f>
        <v>0.25</v>
      </c>
      <c r="AA17" s="7">
        <f>1/6</f>
        <v>0.16666666666666666</v>
      </c>
      <c r="AB17" s="7">
        <v>3</v>
      </c>
      <c r="AC17" s="7">
        <v>3</v>
      </c>
      <c r="AD17" s="7">
        <f>1/6</f>
        <v>0.16666666666666666</v>
      </c>
      <c r="AE17" s="7">
        <f>1/6</f>
        <v>0.16666666666666666</v>
      </c>
      <c r="AF17" s="7">
        <v>5</v>
      </c>
      <c r="AG17" s="7">
        <f>1/4</f>
        <v>0.25</v>
      </c>
      <c r="AH17" s="7">
        <f>1/6</f>
        <v>0.16666666666666666</v>
      </c>
      <c r="AI17" s="7">
        <f>1/5</f>
        <v>0.2</v>
      </c>
      <c r="AJ17" s="7">
        <f>1/8</f>
        <v>0.125</v>
      </c>
      <c r="AK17" s="7">
        <f>1/6</f>
        <v>0.16666666666666666</v>
      </c>
    </row>
    <row r="18" spans="1:37" x14ac:dyDescent="0.35">
      <c r="A18" s="3">
        <v>5</v>
      </c>
      <c r="B18" s="7">
        <v>1</v>
      </c>
      <c r="C18" s="7">
        <v>3</v>
      </c>
      <c r="D18" s="18">
        <v>1</v>
      </c>
      <c r="E18" s="7">
        <v>3</v>
      </c>
      <c r="F18" s="7">
        <v>1</v>
      </c>
      <c r="G18" s="7">
        <v>3</v>
      </c>
      <c r="H18" s="7">
        <v>1</v>
      </c>
      <c r="I18" s="7">
        <f>1/5</f>
        <v>0.2</v>
      </c>
      <c r="J18" s="7">
        <v>5</v>
      </c>
      <c r="K18" s="7">
        <v>5</v>
      </c>
      <c r="L18" s="7">
        <v>5</v>
      </c>
      <c r="M18" s="7">
        <v>1</v>
      </c>
      <c r="N18" s="7">
        <v>5</v>
      </c>
      <c r="O18" s="7">
        <v>1</v>
      </c>
      <c r="P18" s="7">
        <f>1/5</f>
        <v>0.2</v>
      </c>
      <c r="Q18" s="7">
        <f>1/3</f>
        <v>0.33333333333333331</v>
      </c>
      <c r="R18" s="7">
        <f t="shared" ref="R18:S19" si="6">1/3</f>
        <v>0.33333333333333331</v>
      </c>
      <c r="S18" s="7">
        <f t="shared" si="6"/>
        <v>0.33333333333333331</v>
      </c>
      <c r="T18" s="7">
        <v>3</v>
      </c>
      <c r="U18" s="7">
        <f>1/3</f>
        <v>0.33333333333333331</v>
      </c>
      <c r="V18" s="7">
        <f>1/7</f>
        <v>0.14285714285714285</v>
      </c>
      <c r="W18" s="7">
        <v>1</v>
      </c>
      <c r="X18" s="7">
        <f>1/4</f>
        <v>0.25</v>
      </c>
      <c r="Y18" s="7">
        <v>5</v>
      </c>
      <c r="Z18" s="7">
        <f>1/3</f>
        <v>0.33333333333333331</v>
      </c>
      <c r="AA18" s="7">
        <f>1/7</f>
        <v>0.14285714285714285</v>
      </c>
      <c r="AB18" s="7">
        <f>1/5</f>
        <v>0.2</v>
      </c>
      <c r="AC18" s="7">
        <v>3</v>
      </c>
      <c r="AD18" s="7">
        <v>1</v>
      </c>
      <c r="AE18" s="7">
        <f>1/5</f>
        <v>0.2</v>
      </c>
      <c r="AF18" s="7">
        <v>5</v>
      </c>
      <c r="AG18" s="7">
        <v>1</v>
      </c>
      <c r="AH18" s="7">
        <f>1/3</f>
        <v>0.33333333333333331</v>
      </c>
      <c r="AI18" s="7">
        <f>1/3</f>
        <v>0.33333333333333331</v>
      </c>
      <c r="AJ18" s="7">
        <f>1/7</f>
        <v>0.14285714285714285</v>
      </c>
      <c r="AK18" s="7">
        <f>1/3</f>
        <v>0.33333333333333331</v>
      </c>
    </row>
    <row r="19" spans="1:37" x14ac:dyDescent="0.35">
      <c r="A19" s="3">
        <v>6</v>
      </c>
      <c r="B19" s="7">
        <v>7</v>
      </c>
      <c r="C19" s="7">
        <v>5</v>
      </c>
      <c r="D19" s="18">
        <v>5</v>
      </c>
      <c r="E19" s="7">
        <v>3</v>
      </c>
      <c r="F19" s="7">
        <v>3</v>
      </c>
      <c r="G19" s="7">
        <v>7</v>
      </c>
      <c r="H19" s="7">
        <v>1</v>
      </c>
      <c r="I19" s="7">
        <v>1</v>
      </c>
      <c r="J19" s="7">
        <v>3</v>
      </c>
      <c r="K19" s="7">
        <v>1</v>
      </c>
      <c r="L19" s="7">
        <v>3</v>
      </c>
      <c r="M19" s="7">
        <f>1/3</f>
        <v>0.33333333333333331</v>
      </c>
      <c r="N19" s="7">
        <v>5</v>
      </c>
      <c r="O19" s="7">
        <v>1</v>
      </c>
      <c r="P19" s="7">
        <f>1/3</f>
        <v>0.33333333333333331</v>
      </c>
      <c r="Q19" s="7">
        <f t="shared" ref="Q19" si="7">1/3</f>
        <v>0.33333333333333331</v>
      </c>
      <c r="R19" s="7">
        <f t="shared" si="6"/>
        <v>0.33333333333333331</v>
      </c>
      <c r="S19" s="7">
        <f t="shared" si="6"/>
        <v>0.33333333333333331</v>
      </c>
      <c r="T19" s="7">
        <f>1/2</f>
        <v>0.5</v>
      </c>
      <c r="U19" s="7">
        <f>1/3</f>
        <v>0.33333333333333331</v>
      </c>
      <c r="V19" s="7">
        <f>1/7</f>
        <v>0.14285714285714285</v>
      </c>
      <c r="W19" s="7">
        <v>1</v>
      </c>
      <c r="X19" s="7">
        <f>1/3</f>
        <v>0.33333333333333331</v>
      </c>
      <c r="Y19" s="7">
        <v>3</v>
      </c>
      <c r="Z19" s="7">
        <f>1/3</f>
        <v>0.33333333333333331</v>
      </c>
      <c r="AA19" s="7">
        <f>1/7</f>
        <v>0.14285714285714285</v>
      </c>
      <c r="AB19" s="7">
        <f>1/3</f>
        <v>0.33333333333333331</v>
      </c>
      <c r="AC19" s="7">
        <v>3</v>
      </c>
      <c r="AD19" s="7">
        <f>1/3</f>
        <v>0.33333333333333331</v>
      </c>
      <c r="AE19" s="7">
        <f>1/7</f>
        <v>0.14285714285714285</v>
      </c>
      <c r="AF19" s="7">
        <v>5</v>
      </c>
      <c r="AG19" s="7">
        <v>1</v>
      </c>
      <c r="AH19" s="7">
        <f>1/3</f>
        <v>0.33333333333333331</v>
      </c>
      <c r="AI19" s="7">
        <f>1/7</f>
        <v>0.14285714285714285</v>
      </c>
      <c r="AJ19" s="7">
        <f>1/7</f>
        <v>0.14285714285714285</v>
      </c>
      <c r="AK19" s="7">
        <f>1/5</f>
        <v>0.2</v>
      </c>
    </row>
    <row r="20" spans="1:37" x14ac:dyDescent="0.35">
      <c r="A20" s="3">
        <v>7</v>
      </c>
      <c r="B20" s="7">
        <f>1/8</f>
        <v>0.125</v>
      </c>
      <c r="C20" s="7">
        <v>8</v>
      </c>
      <c r="D20" s="18">
        <v>8</v>
      </c>
      <c r="E20" s="7">
        <f>1/7</f>
        <v>0.14285714285714285</v>
      </c>
      <c r="F20" s="7">
        <v>8</v>
      </c>
      <c r="G20" s="7">
        <v>8</v>
      </c>
      <c r="H20" s="7">
        <v>8</v>
      </c>
      <c r="I20" s="7">
        <v>8</v>
      </c>
      <c r="J20" s="7">
        <v>8</v>
      </c>
      <c r="K20" s="7">
        <v>8</v>
      </c>
      <c r="L20" s="7">
        <f>1/7</f>
        <v>0.14285714285714285</v>
      </c>
      <c r="M20" s="7">
        <v>8</v>
      </c>
      <c r="N20" s="7">
        <v>8</v>
      </c>
      <c r="O20" s="7">
        <v>8</v>
      </c>
      <c r="P20" s="7">
        <f>1/8</f>
        <v>0.125</v>
      </c>
      <c r="Q20" s="7">
        <f>1/7</f>
        <v>0.14285714285714285</v>
      </c>
      <c r="R20" s="7">
        <f>1/7</f>
        <v>0.14285714285714285</v>
      </c>
      <c r="S20" s="7">
        <v>7</v>
      </c>
      <c r="T20" s="7">
        <v>7</v>
      </c>
      <c r="U20" s="7">
        <f>1/8</f>
        <v>0.125</v>
      </c>
      <c r="V20" s="7">
        <f>1/8</f>
        <v>0.125</v>
      </c>
      <c r="W20" s="7">
        <f>1/7</f>
        <v>0.14285714285714285</v>
      </c>
      <c r="X20" s="7">
        <f>1/7</f>
        <v>0.14285714285714285</v>
      </c>
      <c r="Y20" s="7">
        <v>7</v>
      </c>
      <c r="Z20" s="7">
        <f>1/8</f>
        <v>0.125</v>
      </c>
      <c r="AA20" s="7">
        <v>7</v>
      </c>
      <c r="AB20" s="7">
        <v>7</v>
      </c>
      <c r="AC20" s="7">
        <v>7</v>
      </c>
      <c r="AD20" s="7">
        <v>7</v>
      </c>
      <c r="AE20" s="7">
        <v>7</v>
      </c>
      <c r="AF20" s="7">
        <v>7</v>
      </c>
      <c r="AG20" s="7">
        <v>7</v>
      </c>
      <c r="AH20" s="7">
        <v>7</v>
      </c>
      <c r="AI20" s="7">
        <f>1/8</f>
        <v>0.125</v>
      </c>
      <c r="AJ20" s="7">
        <f>1/8</f>
        <v>0.125</v>
      </c>
      <c r="AK20" s="7">
        <v>8</v>
      </c>
    </row>
    <row r="21" spans="1:37" x14ac:dyDescent="0.35">
      <c r="A21" s="3">
        <v>8</v>
      </c>
      <c r="B21" s="7">
        <f>1/7</f>
        <v>0.14285714285714285</v>
      </c>
      <c r="C21" s="7">
        <f>1/5</f>
        <v>0.2</v>
      </c>
      <c r="D21" s="18">
        <f>1/4</f>
        <v>0.25</v>
      </c>
      <c r="E21" s="7">
        <f>1/4</f>
        <v>0.25</v>
      </c>
      <c r="F21" s="7">
        <f>1/3</f>
        <v>0.33333333333333331</v>
      </c>
      <c r="G21" s="7">
        <v>1</v>
      </c>
      <c r="H21" s="7">
        <f>1/5</f>
        <v>0.2</v>
      </c>
      <c r="I21" s="7">
        <f>1/6</f>
        <v>0.16666666666666666</v>
      </c>
      <c r="J21" s="7">
        <v>1</v>
      </c>
      <c r="K21" s="7">
        <v>1</v>
      </c>
      <c r="L21" s="7">
        <v>1</v>
      </c>
      <c r="M21" s="7">
        <v>3</v>
      </c>
      <c r="N21" s="7">
        <v>4</v>
      </c>
      <c r="O21" s="7">
        <f>1/3</f>
        <v>0.33333333333333331</v>
      </c>
      <c r="P21" s="7">
        <f>1/3</f>
        <v>0.33333333333333331</v>
      </c>
      <c r="Q21" s="7">
        <v>1</v>
      </c>
      <c r="R21" s="7">
        <v>1</v>
      </c>
      <c r="S21" s="7">
        <v>4</v>
      </c>
      <c r="T21" s="7">
        <v>5</v>
      </c>
      <c r="U21" s="7">
        <f>1/4</f>
        <v>0.25</v>
      </c>
      <c r="V21" s="7">
        <f>1/4</f>
        <v>0.25</v>
      </c>
      <c r="W21" s="7">
        <v>1</v>
      </c>
      <c r="X21" s="7">
        <v>1</v>
      </c>
      <c r="Y21" s="7">
        <v>5</v>
      </c>
      <c r="Z21" s="7">
        <f>1/4</f>
        <v>0.25</v>
      </c>
      <c r="AA21" s="7">
        <f>1/6</f>
        <v>0.16666666666666666</v>
      </c>
      <c r="AB21" s="7">
        <f>1/3</f>
        <v>0.33333333333333331</v>
      </c>
      <c r="AC21" s="7">
        <v>1</v>
      </c>
      <c r="AD21" s="7">
        <f>1/9</f>
        <v>0.1111111111111111</v>
      </c>
      <c r="AE21" s="7">
        <f>1/8</f>
        <v>0.125</v>
      </c>
      <c r="AF21" s="7">
        <v>4</v>
      </c>
      <c r="AG21" s="7">
        <f>1/5</f>
        <v>0.2</v>
      </c>
      <c r="AH21" s="7">
        <f>1/6</f>
        <v>0.16666666666666666</v>
      </c>
      <c r="AI21" s="7">
        <f>1/9</f>
        <v>0.1111111111111111</v>
      </c>
      <c r="AJ21" s="7">
        <f>1/9</f>
        <v>0.1111111111111111</v>
      </c>
      <c r="AK21" s="7">
        <v>1</v>
      </c>
    </row>
    <row r="22" spans="1:37" x14ac:dyDescent="0.35">
      <c r="A22" s="3">
        <v>9</v>
      </c>
      <c r="B22" s="7">
        <f>1/5</f>
        <v>0.2</v>
      </c>
      <c r="C22" s="7">
        <v>2</v>
      </c>
      <c r="D22" s="7">
        <f>1/5</f>
        <v>0.2</v>
      </c>
      <c r="E22" s="7">
        <f t="shared" ref="E22:G22" si="8">1/5</f>
        <v>0.2</v>
      </c>
      <c r="F22" s="7">
        <f t="shared" si="8"/>
        <v>0.2</v>
      </c>
      <c r="G22" s="7">
        <f t="shared" si="8"/>
        <v>0.2</v>
      </c>
      <c r="H22" s="7">
        <f>1/7</f>
        <v>0.14285714285714285</v>
      </c>
      <c r="I22" s="7">
        <f>1/7</f>
        <v>0.14285714285714285</v>
      </c>
      <c r="J22" s="7">
        <v>5</v>
      </c>
      <c r="K22" s="7">
        <f>1/5</f>
        <v>0.2</v>
      </c>
      <c r="L22" s="7">
        <f>1/3</f>
        <v>0.33333333333333331</v>
      </c>
      <c r="M22" s="7">
        <f>1/3</f>
        <v>0.33333333333333331</v>
      </c>
      <c r="N22" s="7">
        <f>1/3</f>
        <v>0.33333333333333331</v>
      </c>
      <c r="O22" s="7">
        <f>1/4</f>
        <v>0.25</v>
      </c>
      <c r="P22" s="7">
        <f t="shared" ref="P22:Q22" si="9">1/4</f>
        <v>0.25</v>
      </c>
      <c r="Q22" s="7">
        <f t="shared" si="9"/>
        <v>0.25</v>
      </c>
      <c r="R22" s="7">
        <f>1/2</f>
        <v>0.5</v>
      </c>
      <c r="S22" s="7">
        <f>1/5</f>
        <v>0.2</v>
      </c>
      <c r="T22" s="7">
        <f t="shared" ref="T22:V22" si="10">1/5</f>
        <v>0.2</v>
      </c>
      <c r="U22" s="7">
        <f t="shared" si="10"/>
        <v>0.2</v>
      </c>
      <c r="V22" s="7">
        <f t="shared" si="10"/>
        <v>0.2</v>
      </c>
      <c r="W22" s="7">
        <v>1</v>
      </c>
      <c r="X22" s="7">
        <f>1/3</f>
        <v>0.33333333333333331</v>
      </c>
      <c r="Y22" s="7">
        <v>4</v>
      </c>
      <c r="Z22" s="7">
        <f>1/5</f>
        <v>0.2</v>
      </c>
      <c r="AA22" s="7">
        <f>1/5</f>
        <v>0.2</v>
      </c>
      <c r="AB22" s="7">
        <f>1/5</f>
        <v>0.2</v>
      </c>
      <c r="AC22" s="7">
        <v>1</v>
      </c>
      <c r="AD22" s="7">
        <f>1/5</f>
        <v>0.2</v>
      </c>
      <c r="AE22" s="7">
        <f>1/5</f>
        <v>0.2</v>
      </c>
      <c r="AF22" s="7">
        <v>4</v>
      </c>
      <c r="AG22" s="7">
        <f>1/5</f>
        <v>0.2</v>
      </c>
      <c r="AH22" s="7">
        <f t="shared" ref="AH22:AJ22" si="11">1/5</f>
        <v>0.2</v>
      </c>
      <c r="AI22" s="7">
        <f t="shared" si="11"/>
        <v>0.2</v>
      </c>
      <c r="AJ22" s="7">
        <f t="shared" si="11"/>
        <v>0.2</v>
      </c>
      <c r="AK22" s="7">
        <v>5</v>
      </c>
    </row>
    <row r="23" spans="1:37" x14ac:dyDescent="0.35">
      <c r="B23" s="14">
        <f>GEOMEAN(B14:B22)</f>
        <v>0.26780796687942621</v>
      </c>
      <c r="C23" s="14">
        <f t="shared" ref="C23:AK23" si="12">GEOMEAN(C14:C22)</f>
        <v>2.0502072969138023</v>
      </c>
      <c r="D23" s="14">
        <f t="shared" si="12"/>
        <v>1.0962038599115906</v>
      </c>
      <c r="E23" s="14">
        <f t="shared" si="12"/>
        <v>0.54562149134662918</v>
      </c>
      <c r="F23" s="14">
        <f t="shared" si="12"/>
        <v>0.7724918503135062</v>
      </c>
      <c r="G23" s="14">
        <f t="shared" si="12"/>
        <v>2.3874450987823415</v>
      </c>
      <c r="H23" s="14">
        <f t="shared" si="12"/>
        <v>0.35088371205095314</v>
      </c>
      <c r="I23" s="14">
        <f t="shared" si="12"/>
        <v>0.26194564583834379</v>
      </c>
      <c r="J23" s="14">
        <f t="shared" si="12"/>
        <v>4.740772189428327</v>
      </c>
      <c r="K23" s="14">
        <f t="shared" si="12"/>
        <v>2.4827316340304173</v>
      </c>
      <c r="L23" s="14">
        <f t="shared" si="12"/>
        <v>1.2136875122897064</v>
      </c>
      <c r="M23" s="14">
        <f t="shared" si="12"/>
        <v>1.6801053890314468</v>
      </c>
      <c r="N23" s="14">
        <f t="shared" si="12"/>
        <v>3.9986236859834374</v>
      </c>
      <c r="O23" s="14">
        <f t="shared" si="12"/>
        <v>0.42055376481917117</v>
      </c>
      <c r="P23" s="14">
        <f t="shared" si="12"/>
        <v>0.20754291674648331</v>
      </c>
      <c r="Q23" s="14">
        <f t="shared" si="12"/>
        <v>0.26432599692931341</v>
      </c>
      <c r="R23" s="14">
        <f t="shared" si="12"/>
        <v>0.27181100862937985</v>
      </c>
      <c r="S23" s="14">
        <f t="shared" si="12"/>
        <v>0.6032642325642581</v>
      </c>
      <c r="T23" s="14">
        <f t="shared" si="12"/>
        <v>1.3925120190616358</v>
      </c>
      <c r="U23" s="14">
        <f t="shared" si="12"/>
        <v>0.17919532033193125</v>
      </c>
      <c r="V23" s="14">
        <f t="shared" si="12"/>
        <v>0.14299392809614667</v>
      </c>
      <c r="W23" s="14">
        <f t="shared" si="12"/>
        <v>0.85260932622273122</v>
      </c>
      <c r="X23" s="14">
        <f t="shared" si="12"/>
        <v>0.50677374407056508</v>
      </c>
      <c r="Y23" s="14">
        <f t="shared" si="12"/>
        <v>3.3484718202279296</v>
      </c>
      <c r="Z23" s="14">
        <f t="shared" si="12"/>
        <v>0.18369377665866585</v>
      </c>
      <c r="AA23" s="14">
        <f t="shared" si="12"/>
        <v>0.21748712254761871</v>
      </c>
      <c r="AB23" s="14">
        <f t="shared" si="12"/>
        <v>0.76835096640103007</v>
      </c>
      <c r="AC23" s="14">
        <f t="shared" si="12"/>
        <v>2.2608852205553096</v>
      </c>
      <c r="AD23" s="14">
        <f t="shared" si="12"/>
        <v>0.28356586065778788</v>
      </c>
      <c r="AE23" s="14">
        <f t="shared" si="12"/>
        <v>0.21866934997995846</v>
      </c>
      <c r="AF23" s="14">
        <f t="shared" si="12"/>
        <v>3.3879018031712351</v>
      </c>
      <c r="AG23" s="14">
        <f t="shared" si="12"/>
        <v>0.35776407082146355</v>
      </c>
      <c r="AH23" s="14">
        <f t="shared" si="12"/>
        <v>0.26254645965102724</v>
      </c>
      <c r="AI23" s="14">
        <f t="shared" si="12"/>
        <v>0.15326257812093466</v>
      </c>
      <c r="AJ23" s="14">
        <f t="shared" si="12"/>
        <v>0.13239446203484931</v>
      </c>
      <c r="AK23" s="14">
        <f t="shared" si="12"/>
        <v>1.0617181584571174</v>
      </c>
    </row>
    <row r="27" spans="1:37" x14ac:dyDescent="0.35">
      <c r="B27" s="31" t="s">
        <v>42</v>
      </c>
      <c r="C27" s="31"/>
      <c r="D27" s="31"/>
      <c r="E27" s="31"/>
      <c r="F27" s="31"/>
      <c r="G27" s="31"/>
      <c r="H27" s="31"/>
      <c r="I27" s="31"/>
      <c r="J27" s="31"/>
      <c r="K27" s="31"/>
    </row>
    <row r="28" spans="1:37" x14ac:dyDescent="0.35">
      <c r="B28" s="3"/>
      <c r="C28" s="3" t="s">
        <v>43</v>
      </c>
      <c r="D28" s="3" t="s">
        <v>44</v>
      </c>
      <c r="E28" s="3" t="s">
        <v>45</v>
      </c>
      <c r="F28" s="3" t="s">
        <v>46</v>
      </c>
      <c r="G28" s="3" t="s">
        <v>64</v>
      </c>
      <c r="H28" s="3" t="s">
        <v>65</v>
      </c>
      <c r="I28" s="3" t="s">
        <v>66</v>
      </c>
      <c r="J28" s="3" t="s">
        <v>67</v>
      </c>
      <c r="K28" s="3" t="s">
        <v>68</v>
      </c>
    </row>
    <row r="29" spans="1:37" x14ac:dyDescent="0.35">
      <c r="B29" s="3" t="s">
        <v>43</v>
      </c>
      <c r="C29" s="6">
        <v>1</v>
      </c>
      <c r="D29" s="7">
        <f t="shared" ref="D29:K29" si="13">B23</f>
        <v>0.26780796687942621</v>
      </c>
      <c r="E29" s="7">
        <f t="shared" si="13"/>
        <v>2.0502072969138023</v>
      </c>
      <c r="F29" s="7">
        <f t="shared" si="13"/>
        <v>1.0962038599115906</v>
      </c>
      <c r="G29" s="7">
        <f t="shared" si="13"/>
        <v>0.54562149134662918</v>
      </c>
      <c r="H29" s="7">
        <f t="shared" si="13"/>
        <v>0.7724918503135062</v>
      </c>
      <c r="I29" s="7">
        <f t="shared" si="13"/>
        <v>2.3874450987823415</v>
      </c>
      <c r="J29" s="7">
        <f t="shared" si="13"/>
        <v>0.35088371205095314</v>
      </c>
      <c r="K29" s="7">
        <f t="shared" si="13"/>
        <v>0.26194564583834379</v>
      </c>
    </row>
    <row r="30" spans="1:37" x14ac:dyDescent="0.35">
      <c r="B30" s="3" t="s">
        <v>44</v>
      </c>
      <c r="C30" s="7">
        <f>1/D29</f>
        <v>3.7340188630393687</v>
      </c>
      <c r="D30" s="6">
        <v>1</v>
      </c>
      <c r="E30" s="7">
        <f t="shared" ref="E30:K30" si="14">J23</f>
        <v>4.740772189428327</v>
      </c>
      <c r="F30" s="7">
        <f t="shared" si="14"/>
        <v>2.4827316340304173</v>
      </c>
      <c r="G30" s="7">
        <f t="shared" si="14"/>
        <v>1.2136875122897064</v>
      </c>
      <c r="H30" s="7">
        <f t="shared" si="14"/>
        <v>1.6801053890314468</v>
      </c>
      <c r="I30" s="7">
        <f t="shared" si="14"/>
        <v>3.9986236859834374</v>
      </c>
      <c r="J30" s="7">
        <f t="shared" si="14"/>
        <v>0.42055376481917117</v>
      </c>
      <c r="K30" s="7">
        <f t="shared" si="14"/>
        <v>0.20754291674648331</v>
      </c>
    </row>
    <row r="31" spans="1:37" x14ac:dyDescent="0.35">
      <c r="B31" s="3" t="s">
        <v>45</v>
      </c>
      <c r="C31" s="7">
        <f>1/E29</f>
        <v>0.48775555598953824</v>
      </c>
      <c r="D31" s="7">
        <f>1/E30</f>
        <v>0.21093610071159874</v>
      </c>
      <c r="E31" s="6">
        <v>1</v>
      </c>
      <c r="F31" s="7">
        <f t="shared" ref="F31:K31" si="15">Q23</f>
        <v>0.26432599692931341</v>
      </c>
      <c r="G31" s="7">
        <f t="shared" si="15"/>
        <v>0.27181100862937985</v>
      </c>
      <c r="H31" s="7">
        <f t="shared" si="15"/>
        <v>0.6032642325642581</v>
      </c>
      <c r="I31" s="7">
        <f t="shared" si="15"/>
        <v>1.3925120190616358</v>
      </c>
      <c r="J31" s="7">
        <f t="shared" si="15"/>
        <v>0.17919532033193125</v>
      </c>
      <c r="K31" s="7">
        <f t="shared" si="15"/>
        <v>0.14299392809614667</v>
      </c>
    </row>
    <row r="32" spans="1:37" x14ac:dyDescent="0.35">
      <c r="B32" s="3" t="s">
        <v>46</v>
      </c>
      <c r="C32" s="7">
        <f>1/F29</f>
        <v>0.91223907939956572</v>
      </c>
      <c r="D32" s="7">
        <f>1/F30</f>
        <v>0.40278215586942834</v>
      </c>
      <c r="E32" s="7">
        <f>1/F31</f>
        <v>3.7832071442727671</v>
      </c>
      <c r="F32" s="6">
        <v>1</v>
      </c>
      <c r="G32" s="7">
        <f>W23</f>
        <v>0.85260932622273122</v>
      </c>
      <c r="H32" s="7">
        <f>X23</f>
        <v>0.50677374407056508</v>
      </c>
      <c r="I32" s="7">
        <f>Y23</f>
        <v>3.3484718202279296</v>
      </c>
      <c r="J32" s="7">
        <f>Z23</f>
        <v>0.18369377665866585</v>
      </c>
      <c r="K32" s="7">
        <f>AA23</f>
        <v>0.21748712254761871</v>
      </c>
    </row>
    <row r="33" spans="2:25" x14ac:dyDescent="0.35">
      <c r="B33" s="3" t="s">
        <v>64</v>
      </c>
      <c r="C33" s="7">
        <f>1/G29</f>
        <v>1.8327723813296561</v>
      </c>
      <c r="D33" s="7">
        <f>1/G30</f>
        <v>0.82393531273418974</v>
      </c>
      <c r="E33" s="7">
        <f>1/G31</f>
        <v>3.6790268541460049</v>
      </c>
      <c r="F33" s="7">
        <f>1/G32</f>
        <v>1.172870116762909</v>
      </c>
      <c r="G33" s="6">
        <v>1</v>
      </c>
      <c r="H33" s="7">
        <f>AB23</f>
        <v>0.76835096640103007</v>
      </c>
      <c r="I33" s="7">
        <f>AC23</f>
        <v>2.2608852205553096</v>
      </c>
      <c r="J33" s="7">
        <f>AD23</f>
        <v>0.28356586065778788</v>
      </c>
      <c r="K33" s="7">
        <f>AE23</f>
        <v>0.21866934997995846</v>
      </c>
    </row>
    <row r="34" spans="2:25" x14ac:dyDescent="0.35">
      <c r="B34" s="3" t="s">
        <v>65</v>
      </c>
      <c r="C34" s="7">
        <f>1/H29</f>
        <v>1.2945120386631426</v>
      </c>
      <c r="D34" s="7">
        <f>1/H30</f>
        <v>0.59520075736230071</v>
      </c>
      <c r="E34" s="7">
        <f>1/H31</f>
        <v>1.6576484167631846</v>
      </c>
      <c r="F34" s="7">
        <f>1/H32</f>
        <v>1.973267186195732</v>
      </c>
      <c r="G34" s="7">
        <f>1/H33</f>
        <v>1.3014885693240137</v>
      </c>
      <c r="H34" s="6">
        <v>1</v>
      </c>
      <c r="I34" s="7">
        <f>AF23</f>
        <v>3.3879018031712351</v>
      </c>
      <c r="J34" s="7">
        <f>AG23</f>
        <v>0.35776407082146355</v>
      </c>
      <c r="K34" s="7">
        <f>AH23</f>
        <v>0.26254645965102724</v>
      </c>
    </row>
    <row r="35" spans="2:25" x14ac:dyDescent="0.35">
      <c r="B35" s="3" t="s">
        <v>66</v>
      </c>
      <c r="C35" s="7">
        <f>1/I29</f>
        <v>0.41885779928930128</v>
      </c>
      <c r="D35" s="7">
        <f>1/I30</f>
        <v>0.25008604923372679</v>
      </c>
      <c r="E35" s="7">
        <f>1/I31</f>
        <v>0.71812665622366723</v>
      </c>
      <c r="F35" s="7">
        <f>1/I32</f>
        <v>0.29864369589705259</v>
      </c>
      <c r="G35" s="7">
        <f>1/I33</f>
        <v>0.44230462957972894</v>
      </c>
      <c r="H35" s="7">
        <f>1/I34</f>
        <v>0.29516794113216416</v>
      </c>
      <c r="I35" s="6">
        <v>1</v>
      </c>
      <c r="J35" s="7">
        <f>AI23</f>
        <v>0.15326257812093466</v>
      </c>
      <c r="K35" s="7">
        <f>AJ23</f>
        <v>0.13239446203484931</v>
      </c>
      <c r="O35" s="31" t="s">
        <v>56</v>
      </c>
      <c r="P35" s="31"/>
      <c r="Q35" s="31"/>
      <c r="R35" s="31"/>
      <c r="S35" s="31"/>
      <c r="T35" s="31"/>
      <c r="U35" s="31"/>
      <c r="V35" s="31"/>
      <c r="W35" s="31"/>
      <c r="X35" s="31"/>
      <c r="Y35" s="31"/>
    </row>
    <row r="36" spans="2:25" x14ac:dyDescent="0.35">
      <c r="B36" s="3" t="s">
        <v>67</v>
      </c>
      <c r="C36" s="7">
        <f>1/J29</f>
        <v>2.849947049849912</v>
      </c>
      <c r="D36" s="7">
        <f>1/J30</f>
        <v>2.3778172582285118</v>
      </c>
      <c r="E36" s="7">
        <f>1/J31</f>
        <v>5.580502873332053</v>
      </c>
      <c r="F36" s="7">
        <f>1/J32</f>
        <v>5.4438425633665828</v>
      </c>
      <c r="G36" s="7">
        <f>1/J33</f>
        <v>3.5265176057523266</v>
      </c>
      <c r="H36" s="7">
        <f>1/J34</f>
        <v>2.7951381414681915</v>
      </c>
      <c r="I36" s="7">
        <f>1/J35</f>
        <v>6.5247499569720899</v>
      </c>
      <c r="J36" s="6">
        <v>1</v>
      </c>
      <c r="K36" s="7">
        <f>AK23</f>
        <v>1.0617181584571174</v>
      </c>
      <c r="O36" s="3" t="s">
        <v>55</v>
      </c>
      <c r="P36" s="5">
        <v>1</v>
      </c>
      <c r="Q36" s="5">
        <v>2</v>
      </c>
      <c r="R36" s="5">
        <v>3</v>
      </c>
      <c r="S36" s="5">
        <v>4</v>
      </c>
      <c r="T36" s="5">
        <v>5</v>
      </c>
      <c r="U36" s="5">
        <v>6</v>
      </c>
      <c r="V36" s="5">
        <v>7</v>
      </c>
      <c r="W36" s="5">
        <v>8</v>
      </c>
      <c r="X36" s="5">
        <v>9</v>
      </c>
      <c r="Y36" s="5">
        <v>10</v>
      </c>
    </row>
    <row r="37" spans="2:25" x14ac:dyDescent="0.35">
      <c r="B37" s="3" t="s">
        <v>68</v>
      </c>
      <c r="C37" s="7">
        <f>1/K29</f>
        <v>3.8175858842759176</v>
      </c>
      <c r="D37" s="7">
        <f>1/K30</f>
        <v>4.8182805545780898</v>
      </c>
      <c r="E37" s="7">
        <f>1/K31</f>
        <v>6.9933039347490134</v>
      </c>
      <c r="F37" s="7">
        <f>1/K32</f>
        <v>4.5979733801528893</v>
      </c>
      <c r="G37" s="7">
        <f>1/K33</f>
        <v>4.5731146138754806</v>
      </c>
      <c r="H37" s="7">
        <f>1/K34</f>
        <v>3.8088496844679787</v>
      </c>
      <c r="I37" s="7">
        <f>1/K35</f>
        <v>7.5531860217595561</v>
      </c>
      <c r="J37" s="7">
        <f>1/K36</f>
        <v>0.94186954610740969</v>
      </c>
      <c r="K37" s="6">
        <v>1</v>
      </c>
      <c r="O37" s="3" t="s">
        <v>53</v>
      </c>
      <c r="P37" s="5">
        <v>0</v>
      </c>
      <c r="Q37" s="5">
        <v>0</v>
      </c>
      <c r="R37" s="5">
        <v>0.57999999999999996</v>
      </c>
      <c r="S37" s="5">
        <v>0.9</v>
      </c>
      <c r="T37" s="5">
        <v>1.1200000000000001</v>
      </c>
      <c r="U37" s="5">
        <v>1.24</v>
      </c>
      <c r="V37" s="5">
        <v>1.32</v>
      </c>
      <c r="W37" s="5">
        <v>1.41</v>
      </c>
      <c r="X37" s="5">
        <v>1.45</v>
      </c>
      <c r="Y37" s="5">
        <v>1.49</v>
      </c>
    </row>
    <row r="38" spans="2:25" x14ac:dyDescent="0.35">
      <c r="B38" s="20" t="s">
        <v>47</v>
      </c>
      <c r="C38" s="21">
        <f>SUM(C29:C37)</f>
        <v>16.3476886518364</v>
      </c>
      <c r="D38" s="21">
        <f t="shared" ref="D38:K38" si="16">SUM(D29:D37)</f>
        <v>10.746846155597272</v>
      </c>
      <c r="E38" s="21">
        <f t="shared" si="16"/>
        <v>30.20279536582882</v>
      </c>
      <c r="F38" s="21">
        <f t="shared" si="16"/>
        <v>18.329858433246486</v>
      </c>
      <c r="G38" s="21">
        <f t="shared" si="16"/>
        <v>13.727154757019997</v>
      </c>
      <c r="H38" s="21">
        <f t="shared" si="16"/>
        <v>12.230141949449141</v>
      </c>
      <c r="I38" s="21">
        <f t="shared" si="16"/>
        <v>31.853775626513539</v>
      </c>
      <c r="J38" s="21">
        <f t="shared" si="16"/>
        <v>3.8707886295683172</v>
      </c>
      <c r="K38" s="21">
        <f t="shared" si="16"/>
        <v>3.5052980433515448</v>
      </c>
    </row>
    <row r="41" spans="2:25" x14ac:dyDescent="0.35">
      <c r="B41" s="31" t="s">
        <v>48</v>
      </c>
      <c r="C41" s="31"/>
      <c r="D41" s="31"/>
      <c r="E41" s="31"/>
      <c r="F41" s="31"/>
      <c r="G41" s="31"/>
      <c r="H41" s="31"/>
      <c r="I41" s="31"/>
      <c r="J41" s="31"/>
      <c r="K41" s="31"/>
      <c r="L41" s="31" t="s">
        <v>49</v>
      </c>
      <c r="O41" s="3" t="s">
        <v>50</v>
      </c>
      <c r="P41" s="3"/>
    </row>
    <row r="42" spans="2:25" x14ac:dyDescent="0.35">
      <c r="B42" s="3"/>
      <c r="C42" s="3" t="s">
        <v>43</v>
      </c>
      <c r="D42" s="3" t="s">
        <v>44</v>
      </c>
      <c r="E42" s="3" t="s">
        <v>45</v>
      </c>
      <c r="F42" s="3" t="s">
        <v>46</v>
      </c>
      <c r="G42" s="3" t="s">
        <v>64</v>
      </c>
      <c r="H42" s="3" t="s">
        <v>65</v>
      </c>
      <c r="I42" s="3" t="s">
        <v>66</v>
      </c>
      <c r="J42" s="3" t="s">
        <v>67</v>
      </c>
      <c r="K42" s="3" t="s">
        <v>68</v>
      </c>
      <c r="L42" s="31"/>
      <c r="O42" s="3" t="s">
        <v>51</v>
      </c>
      <c r="P42" s="7">
        <f t="array" ref="P42">MMULT(C38:K38,L43:L51)</f>
        <v>9.4919630761082558</v>
      </c>
    </row>
    <row r="43" spans="2:25" x14ac:dyDescent="0.35">
      <c r="B43" s="3" t="s">
        <v>43</v>
      </c>
      <c r="C43" s="7">
        <f>C29/$C$38</f>
        <v>6.1170727024316439E-2</v>
      </c>
      <c r="D43" s="7">
        <f>D29/$D$38</f>
        <v>2.491967996954567E-2</v>
      </c>
      <c r="E43" s="7">
        <f>E29/$E$38</f>
        <v>6.7881375617085724E-2</v>
      </c>
      <c r="F43" s="7">
        <f>F29/$F$38</f>
        <v>5.9804273115569115E-2</v>
      </c>
      <c r="G43" s="7">
        <f>G29/$G$38</f>
        <v>3.974760254433652E-2</v>
      </c>
      <c r="H43" s="7">
        <f>H29/$H$38</f>
        <v>6.3162950479761198E-2</v>
      </c>
      <c r="I43" s="7">
        <f>I29/$I$38</f>
        <v>7.4950144898840429E-2</v>
      </c>
      <c r="J43" s="7">
        <f>J29/$J$38</f>
        <v>9.0649153345809225E-2</v>
      </c>
      <c r="K43" s="7">
        <f>K29/$K$38</f>
        <v>7.4728494581273286E-2</v>
      </c>
      <c r="L43" s="22">
        <f>AVERAGE(C43:K43)</f>
        <v>6.1890489064059744E-2</v>
      </c>
      <c r="O43" s="3" t="s">
        <v>52</v>
      </c>
      <c r="P43" s="7">
        <f>(P42-9)/(9-1)</f>
        <v>6.1495384513531981E-2</v>
      </c>
    </row>
    <row r="44" spans="2:25" x14ac:dyDescent="0.35">
      <c r="B44" s="3" t="s">
        <v>44</v>
      </c>
      <c r="C44" s="7">
        <f t="shared" ref="C44:C51" si="17">C30/$C$38</f>
        <v>0.22841264857462965</v>
      </c>
      <c r="D44" s="7">
        <f t="shared" ref="D44:D51" si="18">D30/$D$38</f>
        <v>9.305055506718786E-2</v>
      </c>
      <c r="E44" s="7">
        <f t="shared" ref="E44:E51" si="19">E30/$E$38</f>
        <v>0.15696468263967367</v>
      </c>
      <c r="F44" s="7">
        <f t="shared" ref="F44:F51" si="20">F30/$F$38</f>
        <v>0.13544739819306337</v>
      </c>
      <c r="G44" s="7">
        <f t="shared" ref="G44:G51" si="21">G30/$G$38</f>
        <v>8.8415081914118634E-2</v>
      </c>
      <c r="H44" s="7">
        <f t="shared" ref="H44:H51" si="22">H30/$H$38</f>
        <v>0.13737415280835072</v>
      </c>
      <c r="I44" s="7">
        <f t="shared" ref="I44:I51" si="23">I30/$I$38</f>
        <v>0.12553060374592381</v>
      </c>
      <c r="J44" s="7">
        <f t="shared" ref="J44:J51" si="24">J30/$J$38</f>
        <v>0.1086480831339201</v>
      </c>
      <c r="K44" s="7">
        <f t="shared" ref="K44:K51" si="25">K30/$K$38</f>
        <v>5.920835095324558E-2</v>
      </c>
      <c r="L44" s="22">
        <f t="shared" ref="L44:L51" si="26">AVERAGE(C44:K44)</f>
        <v>0.12589461744779037</v>
      </c>
      <c r="O44" s="3" t="s">
        <v>53</v>
      </c>
      <c r="P44" s="7">
        <f>X37</f>
        <v>1.45</v>
      </c>
    </row>
    <row r="45" spans="2:25" x14ac:dyDescent="0.35">
      <c r="B45" s="3" t="s">
        <v>45</v>
      </c>
      <c r="C45" s="7">
        <f t="shared" si="17"/>
        <v>2.9836361970029736E-2</v>
      </c>
      <c r="D45" s="7">
        <f t="shared" si="18"/>
        <v>1.9627721254922501E-2</v>
      </c>
      <c r="E45" s="7">
        <f t="shared" si="19"/>
        <v>3.3109518105446337E-2</v>
      </c>
      <c r="F45" s="7">
        <f t="shared" si="20"/>
        <v>1.4420514915155154E-2</v>
      </c>
      <c r="G45" s="7">
        <f t="shared" si="21"/>
        <v>1.9800972119905405E-2</v>
      </c>
      <c r="H45" s="7">
        <f t="shared" si="22"/>
        <v>4.9326020503909995E-2</v>
      </c>
      <c r="I45" s="7">
        <f t="shared" si="23"/>
        <v>4.3715760272467555E-2</v>
      </c>
      <c r="J45" s="7">
        <f t="shared" si="24"/>
        <v>4.629426648696023E-2</v>
      </c>
      <c r="K45" s="7">
        <f t="shared" si="25"/>
        <v>4.0793657579948579E-2</v>
      </c>
      <c r="L45" s="22">
        <f t="shared" si="26"/>
        <v>3.2991643689860607E-2</v>
      </c>
      <c r="O45" s="3" t="s">
        <v>54</v>
      </c>
      <c r="P45" s="7">
        <f>P43/P44</f>
        <v>4.2410610009332404E-2</v>
      </c>
    </row>
    <row r="46" spans="2:25" x14ac:dyDescent="0.35">
      <c r="B46" s="3" t="s">
        <v>46</v>
      </c>
      <c r="C46" s="7">
        <f t="shared" si="17"/>
        <v>5.5802327706864566E-2</v>
      </c>
      <c r="D46" s="7">
        <f t="shared" si="18"/>
        <v>3.7479103174808882E-2</v>
      </c>
      <c r="E46" s="7">
        <f t="shared" si="19"/>
        <v>0.12526016543995311</v>
      </c>
      <c r="F46" s="7">
        <f t="shared" si="20"/>
        <v>5.455579505110697E-2</v>
      </c>
      <c r="G46" s="7">
        <f t="shared" si="21"/>
        <v>6.2111146943011709E-2</v>
      </c>
      <c r="H46" s="7">
        <f t="shared" si="22"/>
        <v>4.143645643404742E-2</v>
      </c>
      <c r="I46" s="7">
        <f t="shared" si="23"/>
        <v>0.10512009186882147</v>
      </c>
      <c r="J46" s="7">
        <f t="shared" si="24"/>
        <v>4.7456421478418977E-2</v>
      </c>
      <c r="K46" s="7">
        <f t="shared" si="25"/>
        <v>6.2045258308383741E-2</v>
      </c>
      <c r="L46" s="22">
        <f t="shared" si="26"/>
        <v>6.5696307378379656E-2</v>
      </c>
    </row>
    <row r="47" spans="2:25" x14ac:dyDescent="0.35">
      <c r="B47" s="3" t="s">
        <v>64</v>
      </c>
      <c r="C47" s="7">
        <f t="shared" si="17"/>
        <v>0.11211201903602279</v>
      </c>
      <c r="D47" s="7">
        <f t="shared" si="18"/>
        <v>7.6667638189373361E-2</v>
      </c>
      <c r="E47" s="7">
        <f t="shared" si="19"/>
        <v>0.12181080623777042</v>
      </c>
      <c r="F47" s="7">
        <f t="shared" si="20"/>
        <v>6.3986861711685161E-2</v>
      </c>
      <c r="G47" s="7">
        <f t="shared" si="21"/>
        <v>7.2848308167328346E-2</v>
      </c>
      <c r="H47" s="7">
        <f t="shared" si="22"/>
        <v>6.2824370279335753E-2</v>
      </c>
      <c r="I47" s="7">
        <f t="shared" si="23"/>
        <v>7.0976993341833494E-2</v>
      </c>
      <c r="J47" s="7">
        <f t="shared" si="24"/>
        <v>7.32579036973693E-2</v>
      </c>
      <c r="K47" s="7">
        <f t="shared" si="25"/>
        <v>6.2382527042088728E-2</v>
      </c>
      <c r="L47" s="22">
        <f t="shared" si="26"/>
        <v>7.9651936411423041E-2</v>
      </c>
    </row>
    <row r="48" spans="2:25" x14ac:dyDescent="0.35">
      <c r="B48" s="3" t="s">
        <v>65</v>
      </c>
      <c r="C48" s="7">
        <f t="shared" si="17"/>
        <v>7.9186242546754465E-2</v>
      </c>
      <c r="D48" s="7">
        <f t="shared" si="18"/>
        <v>5.5383760848972681E-2</v>
      </c>
      <c r="E48" s="7">
        <f t="shared" si="19"/>
        <v>5.4883940267285117E-2</v>
      </c>
      <c r="F48" s="7">
        <f t="shared" si="20"/>
        <v>0.1076531601911689</v>
      </c>
      <c r="G48" s="7">
        <f t="shared" si="21"/>
        <v>9.4811240374371025E-2</v>
      </c>
      <c r="H48" s="7">
        <f t="shared" si="22"/>
        <v>8.1765199793534776E-2</v>
      </c>
      <c r="I48" s="7">
        <f t="shared" si="23"/>
        <v>0.10635793517523587</v>
      </c>
      <c r="J48" s="7">
        <f t="shared" si="24"/>
        <v>9.2426661608066812E-2</v>
      </c>
      <c r="K48" s="7">
        <f t="shared" si="25"/>
        <v>7.4899896215386258E-2</v>
      </c>
      <c r="L48" s="22">
        <f t="shared" si="26"/>
        <v>8.3040893002308436E-2</v>
      </c>
    </row>
    <row r="49" spans="2:13" x14ac:dyDescent="0.35">
      <c r="B49" s="3" t="s">
        <v>66</v>
      </c>
      <c r="C49" s="7">
        <f t="shared" si="17"/>
        <v>2.5621836102331774E-2</v>
      </c>
      <c r="D49" s="7">
        <f t="shared" si="18"/>
        <v>2.3270645695758346E-2</v>
      </c>
      <c r="E49" s="7">
        <f t="shared" si="19"/>
        <v>2.3776827526241148E-2</v>
      </c>
      <c r="F49" s="7">
        <f t="shared" si="20"/>
        <v>1.6292744266664716E-2</v>
      </c>
      <c r="G49" s="7">
        <f t="shared" si="21"/>
        <v>3.2221143959460102E-2</v>
      </c>
      <c r="H49" s="7">
        <f t="shared" si="22"/>
        <v>2.4134465679317714E-2</v>
      </c>
      <c r="I49" s="7">
        <f t="shared" si="23"/>
        <v>3.1393452748742556E-2</v>
      </c>
      <c r="J49" s="7">
        <f t="shared" si="24"/>
        <v>3.9594664753892027E-2</v>
      </c>
      <c r="K49" s="7">
        <f t="shared" si="25"/>
        <v>3.7769815974981143E-2</v>
      </c>
      <c r="L49" s="22">
        <f t="shared" si="26"/>
        <v>2.8230621856376616E-2</v>
      </c>
    </row>
    <row r="50" spans="2:13" x14ac:dyDescent="0.35">
      <c r="B50" s="3" t="s">
        <v>67</v>
      </c>
      <c r="C50" s="7">
        <f t="shared" si="17"/>
        <v>0.17433333302012491</v>
      </c>
      <c r="D50" s="7">
        <f t="shared" si="18"/>
        <v>0.22125721572650178</v>
      </c>
      <c r="E50" s="7">
        <f t="shared" si="19"/>
        <v>0.18476776092208291</v>
      </c>
      <c r="F50" s="7">
        <f t="shared" si="20"/>
        <v>0.29699315917752012</v>
      </c>
      <c r="G50" s="7">
        <f t="shared" si="21"/>
        <v>0.25690084130135443</v>
      </c>
      <c r="H50" s="7">
        <f t="shared" si="22"/>
        <v>0.22854502858767617</v>
      </c>
      <c r="I50" s="7">
        <f t="shared" si="23"/>
        <v>0.2048344294715633</v>
      </c>
      <c r="J50" s="7">
        <f t="shared" si="24"/>
        <v>0.25834528714928129</v>
      </c>
      <c r="K50" s="7">
        <f t="shared" si="25"/>
        <v>0.30288955327803435</v>
      </c>
      <c r="L50" s="22">
        <f t="shared" si="26"/>
        <v>0.23654073429268216</v>
      </c>
    </row>
    <row r="51" spans="2:13" x14ac:dyDescent="0.35">
      <c r="B51" s="3" t="s">
        <v>68</v>
      </c>
      <c r="C51" s="7">
        <f t="shared" si="17"/>
        <v>0.23352450401892583</v>
      </c>
      <c r="D51" s="7">
        <f t="shared" si="18"/>
        <v>0.44834368007292896</v>
      </c>
      <c r="E51" s="7">
        <f t="shared" si="19"/>
        <v>0.23154492324446155</v>
      </c>
      <c r="F51" s="7">
        <f t="shared" si="20"/>
        <v>0.25084609337806657</v>
      </c>
      <c r="G51" s="7">
        <f t="shared" si="21"/>
        <v>0.33314366267611378</v>
      </c>
      <c r="H51" s="7">
        <f t="shared" si="22"/>
        <v>0.31143135543406619</v>
      </c>
      <c r="I51" s="7">
        <f t="shared" si="23"/>
        <v>0.23712058847657136</v>
      </c>
      <c r="J51" s="7">
        <f t="shared" si="24"/>
        <v>0.243327558346282</v>
      </c>
      <c r="K51" s="7">
        <f t="shared" si="25"/>
        <v>0.28528244606665831</v>
      </c>
      <c r="L51" s="22">
        <f t="shared" si="26"/>
        <v>0.28606275685711935</v>
      </c>
    </row>
    <row r="52" spans="2:13" x14ac:dyDescent="0.35">
      <c r="B52" s="20" t="s">
        <v>47</v>
      </c>
      <c r="C52" s="21">
        <f>SUM(C43:C51)</f>
        <v>1.0000000000000002</v>
      </c>
      <c r="D52" s="21">
        <f t="shared" ref="D52:K52" si="27">SUM(D43:D51)</f>
        <v>1</v>
      </c>
      <c r="E52" s="21">
        <f t="shared" si="27"/>
        <v>1</v>
      </c>
      <c r="F52" s="21">
        <f t="shared" si="27"/>
        <v>1</v>
      </c>
      <c r="G52" s="21">
        <f t="shared" si="27"/>
        <v>1</v>
      </c>
      <c r="H52" s="21">
        <f t="shared" si="27"/>
        <v>0.99999999999999989</v>
      </c>
      <c r="I52" s="21">
        <f t="shared" si="27"/>
        <v>0.99999999999999978</v>
      </c>
      <c r="J52" s="21">
        <f t="shared" si="27"/>
        <v>0.99999999999999978</v>
      </c>
      <c r="K52" s="21">
        <f t="shared" si="27"/>
        <v>1</v>
      </c>
      <c r="L52" s="7">
        <f>AVERAGE(C52:K52)</f>
        <v>1</v>
      </c>
    </row>
    <row r="55" spans="2:13" x14ac:dyDescent="0.35">
      <c r="B55" s="29" t="s">
        <v>57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spans="2:13" x14ac:dyDescent="0.35">
      <c r="B56" s="23"/>
      <c r="C56" s="24" t="s">
        <v>43</v>
      </c>
      <c r="D56" s="24" t="s">
        <v>44</v>
      </c>
      <c r="E56" s="24" t="s">
        <v>45</v>
      </c>
      <c r="F56" s="24" t="s">
        <v>46</v>
      </c>
      <c r="G56" s="24" t="s">
        <v>64</v>
      </c>
      <c r="H56" s="24" t="s">
        <v>65</v>
      </c>
      <c r="I56" s="24" t="s">
        <v>66</v>
      </c>
      <c r="J56" s="24" t="s">
        <v>67</v>
      </c>
      <c r="K56" s="24" t="s">
        <v>68</v>
      </c>
      <c r="L56" s="15" t="s">
        <v>59</v>
      </c>
      <c r="M56" s="15" t="s">
        <v>58</v>
      </c>
    </row>
    <row r="57" spans="2:13" x14ac:dyDescent="0.35">
      <c r="B57" s="15" t="s">
        <v>43</v>
      </c>
      <c r="C57" s="7">
        <f t="array" ref="C57:K65">MMULT(C29:K37,C29:K37)</f>
        <v>9</v>
      </c>
      <c r="D57" s="7">
        <v>5.0124862394201113</v>
      </c>
      <c r="E57" s="7">
        <v>18.309534485955499</v>
      </c>
      <c r="F57" s="7">
        <v>9.3910723019183013</v>
      </c>
      <c r="G57" s="7">
        <v>7.404853097743592</v>
      </c>
      <c r="H57" s="7">
        <v>6.8896794667407528</v>
      </c>
      <c r="I57" s="7">
        <v>20.489966288011981</v>
      </c>
      <c r="J57" s="7">
        <v>2.4268625274977174</v>
      </c>
      <c r="K57" s="7">
        <v>2.1218001716049484</v>
      </c>
      <c r="L57" s="7">
        <f>SUM(C57:K57)</f>
        <v>81.046254578892899</v>
      </c>
      <c r="M57" s="7">
        <f>L57/$L$66</f>
        <v>5.8844109083829373E-2</v>
      </c>
    </row>
    <row r="58" spans="2:13" x14ac:dyDescent="0.35">
      <c r="B58" s="15" t="s">
        <v>44</v>
      </c>
      <c r="C58" s="7">
        <v>20.110273713790072</v>
      </c>
      <c r="D58" s="7">
        <v>9</v>
      </c>
      <c r="E58" s="7">
        <v>40.449788588616897</v>
      </c>
      <c r="F58" s="7">
        <v>19.488482189301841</v>
      </c>
      <c r="G58" s="7">
        <v>14.257585710242211</v>
      </c>
      <c r="H58" s="7">
        <v>14.441640556273404</v>
      </c>
      <c r="I58" s="7">
        <v>44.574610224961177</v>
      </c>
      <c r="J58" s="7">
        <v>5.2104598857842674</v>
      </c>
      <c r="K58" s="7">
        <v>4.2934667944865241</v>
      </c>
      <c r="L58" s="7">
        <f t="shared" ref="L58:L65" si="28">SUM(C58:K58)</f>
        <v>171.82630766345642</v>
      </c>
      <c r="M58" s="7">
        <f t="shared" ref="M58:M65" si="29">L58/$L$66</f>
        <v>0.12475549973475619</v>
      </c>
    </row>
    <row r="59" spans="2:13" x14ac:dyDescent="0.35">
      <c r="B59" s="15" t="s">
        <v>45</v>
      </c>
      <c r="C59" s="7">
        <v>4.9232328118908963</v>
      </c>
      <c r="D59" s="7">
        <v>2.70530725441896</v>
      </c>
      <c r="E59" s="7">
        <v>9</v>
      </c>
      <c r="F59" s="7">
        <v>5.1450880940188695</v>
      </c>
      <c r="G59" s="7">
        <v>3.9780483426318947</v>
      </c>
      <c r="H59" s="7">
        <v>3.7370532211107319</v>
      </c>
      <c r="I59" s="7">
        <v>10.585653761285428</v>
      </c>
      <c r="J59" s="7">
        <v>1.3078053311377336</v>
      </c>
      <c r="K59" s="7">
        <v>1.1074565246086174</v>
      </c>
      <c r="L59" s="7">
        <f t="shared" si="28"/>
        <v>42.489645341103127</v>
      </c>
      <c r="M59" s="7">
        <f t="shared" si="29"/>
        <v>3.0849856521762649E-2</v>
      </c>
    </row>
    <row r="60" spans="2:13" x14ac:dyDescent="0.35">
      <c r="B60" s="15" t="s">
        <v>46</v>
      </c>
      <c r="C60" s="7">
        <v>10.148745011849087</v>
      </c>
      <c r="D60" s="7">
        <v>5.1741215105232667</v>
      </c>
      <c r="E60" s="7">
        <v>20.273701320434572</v>
      </c>
      <c r="F60" s="7">
        <v>9</v>
      </c>
      <c r="G60" s="7">
        <v>7.5031226210542501</v>
      </c>
      <c r="H60" s="7">
        <v>7.6625247401798884</v>
      </c>
      <c r="I60" s="7">
        <v>22.239428208426862</v>
      </c>
      <c r="J60" s="7">
        <v>2.6759182123187637</v>
      </c>
      <c r="K60" s="7">
        <v>2.2563428567648778</v>
      </c>
      <c r="L60" s="7">
        <f t="shared" si="28"/>
        <v>86.933904481551565</v>
      </c>
      <c r="M60" s="7">
        <f t="shared" si="29"/>
        <v>6.311887187107447E-2</v>
      </c>
    </row>
    <row r="61" spans="2:13" x14ac:dyDescent="0.35">
      <c r="B61" s="15" t="s">
        <v>64</v>
      </c>
      <c r="C61" s="7">
        <v>13.191104202327692</v>
      </c>
      <c r="D61" s="7">
        <v>6.1377694077851732</v>
      </c>
      <c r="E61" s="7">
        <v>25.467836271935347</v>
      </c>
      <c r="F61" s="7">
        <v>12.113389718326843</v>
      </c>
      <c r="G61" s="7">
        <v>9</v>
      </c>
      <c r="H61" s="7">
        <v>9.4434321852312948</v>
      </c>
      <c r="I61" s="7">
        <v>27.34737702425366</v>
      </c>
      <c r="J61" s="7">
        <v>3.258799601185844</v>
      </c>
      <c r="K61" s="7">
        <v>2.6717135632145657</v>
      </c>
      <c r="L61" s="7">
        <f t="shared" si="28"/>
        <v>108.63142197426042</v>
      </c>
      <c r="M61" s="7">
        <f t="shared" si="29"/>
        <v>7.8872481866048491E-2</v>
      </c>
    </row>
    <row r="62" spans="2:13" x14ac:dyDescent="0.35">
      <c r="B62" s="15" t="s">
        <v>65</v>
      </c>
      <c r="C62" s="7">
        <v>13.246417313578668</v>
      </c>
      <c r="D62" s="7">
        <v>6.7168663083611149</v>
      </c>
      <c r="E62" s="7">
        <v>27.310029180099598</v>
      </c>
      <c r="F62" s="7">
        <v>12.974512260111478</v>
      </c>
      <c r="G62" s="7">
        <v>10.125472546471682</v>
      </c>
      <c r="H62" s="7">
        <v>9</v>
      </c>
      <c r="I62" s="7">
        <v>28.421988411049234</v>
      </c>
      <c r="J62" s="7">
        <v>3.2151657970789898</v>
      </c>
      <c r="K62" s="7">
        <v>2.7668879799594079</v>
      </c>
      <c r="L62" s="7">
        <f t="shared" si="28"/>
        <v>113.77733979671018</v>
      </c>
      <c r="M62" s="7">
        <f t="shared" si="29"/>
        <v>8.2608705720611617E-2</v>
      </c>
    </row>
    <row r="63" spans="2:13" x14ac:dyDescent="0.35">
      <c r="B63" s="15" t="s">
        <v>66</v>
      </c>
      <c r="C63" s="7">
        <v>4.5292059647308909</v>
      </c>
      <c r="D63" s="7">
        <v>2.4265713931182047</v>
      </c>
      <c r="E63" s="7">
        <v>8.5081228300998752</v>
      </c>
      <c r="F63" s="7">
        <v>4.4114516715741532</v>
      </c>
      <c r="G63" s="7">
        <v>3.3965904529025819</v>
      </c>
      <c r="H63" s="7">
        <v>3.1911418200518105</v>
      </c>
      <c r="I63" s="7">
        <v>9</v>
      </c>
      <c r="J63" s="7">
        <v>1.0979353788065507</v>
      </c>
      <c r="K63" s="7">
        <v>0.93098482443915054</v>
      </c>
      <c r="L63" s="7">
        <f t="shared" si="28"/>
        <v>37.492004335723223</v>
      </c>
      <c r="M63" s="7">
        <f t="shared" si="29"/>
        <v>2.7221289920993631E-2</v>
      </c>
    </row>
    <row r="64" spans="2:13" x14ac:dyDescent="0.35">
      <c r="B64" s="15" t="s">
        <v>67</v>
      </c>
      <c r="C64" s="7">
        <v>39.134502511518981</v>
      </c>
      <c r="D64" s="7">
        <v>20.205380822994186</v>
      </c>
      <c r="E64" s="7">
        <v>78.589885923910572</v>
      </c>
      <c r="F64" s="7">
        <v>37.872390958863626</v>
      </c>
      <c r="G64" s="7">
        <v>29.031394018474241</v>
      </c>
      <c r="H64" s="7">
        <v>26.591560098068435</v>
      </c>
      <c r="I64" s="7">
        <v>80.823119018276429</v>
      </c>
      <c r="J64" s="7">
        <v>9</v>
      </c>
      <c r="K64" s="7">
        <v>7.7142460443595517</v>
      </c>
      <c r="L64" s="7">
        <f t="shared" si="28"/>
        <v>328.96247939646599</v>
      </c>
      <c r="M64" s="7">
        <f t="shared" si="29"/>
        <v>0.23884514000889989</v>
      </c>
    </row>
    <row r="65" spans="2:13" x14ac:dyDescent="0.35">
      <c r="B65" s="15" t="s">
        <v>68</v>
      </c>
      <c r="C65" s="7">
        <v>52.392265239011266</v>
      </c>
      <c r="D65" s="7">
        <v>24.149583866457569</v>
      </c>
      <c r="E65" s="7">
        <v>95.869501551693787</v>
      </c>
      <c r="F65" s="7">
        <v>47.454457215293353</v>
      </c>
      <c r="G65" s="7">
        <v>34.517708061650659</v>
      </c>
      <c r="H65" s="7">
        <v>33.586785686981969</v>
      </c>
      <c r="I65" s="7">
        <v>98.010342815924275</v>
      </c>
      <c r="J65" s="7">
        <v>11.164469771842391</v>
      </c>
      <c r="K65" s="7">
        <v>9</v>
      </c>
      <c r="L65" s="7">
        <f t="shared" si="28"/>
        <v>406.14511420885526</v>
      </c>
      <c r="M65" s="7">
        <f t="shared" si="29"/>
        <v>0.29488404527202378</v>
      </c>
    </row>
    <row r="66" spans="2:13" x14ac:dyDescent="0.35">
      <c r="L66" s="14">
        <f>SUM(L57:L65)</f>
        <v>1377.304471777019</v>
      </c>
      <c r="M66" s="14">
        <f>SUM(M57:M65)</f>
        <v>1.0000000000000002</v>
      </c>
    </row>
    <row r="69" spans="2:13" x14ac:dyDescent="0.35">
      <c r="B69" s="29" t="s">
        <v>60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</row>
    <row r="70" spans="2:13" x14ac:dyDescent="0.35">
      <c r="B70" s="23"/>
      <c r="C70" s="24" t="s">
        <v>43</v>
      </c>
      <c r="D70" s="24" t="s">
        <v>44</v>
      </c>
      <c r="E70" s="24" t="s">
        <v>45</v>
      </c>
      <c r="F70" s="24" t="s">
        <v>46</v>
      </c>
      <c r="G70" s="24" t="s">
        <v>64</v>
      </c>
      <c r="H70" s="24" t="s">
        <v>65</v>
      </c>
      <c r="I70" s="24" t="s">
        <v>66</v>
      </c>
      <c r="J70" s="24" t="s">
        <v>67</v>
      </c>
      <c r="K70" s="24" t="s">
        <v>68</v>
      </c>
      <c r="L70" s="15" t="s">
        <v>59</v>
      </c>
      <c r="M70" s="15" t="s">
        <v>61</v>
      </c>
    </row>
    <row r="71" spans="2:13" x14ac:dyDescent="0.35">
      <c r="B71" s="15" t="s">
        <v>43</v>
      </c>
      <c r="C71" s="7">
        <f t="array" ref="C71:K79">MMULT(C57:K65,C57:K65)</f>
        <v>855.13718016273845</v>
      </c>
      <c r="D71" s="7">
        <v>430.07119348734807</v>
      </c>
      <c r="E71" s="7">
        <v>1667.9342819482163</v>
      </c>
      <c r="F71" s="7">
        <v>823.00777815508764</v>
      </c>
      <c r="G71" s="7">
        <v>631.10405360172945</v>
      </c>
      <c r="H71" s="7">
        <v>607.89790840962144</v>
      </c>
      <c r="I71" s="7">
        <v>1797.3461449612339</v>
      </c>
      <c r="J71" s="7">
        <v>211.34375906279553</v>
      </c>
      <c r="K71" s="7">
        <v>177.82371872798743</v>
      </c>
      <c r="L71" s="7">
        <f>SUM(C71:K71)</f>
        <v>7201.6660185167584</v>
      </c>
      <c r="M71" s="7">
        <f>L71/$L$80</f>
        <v>5.9975222966895697E-2</v>
      </c>
    </row>
    <row r="72" spans="2:13" x14ac:dyDescent="0.35">
      <c r="B72" s="15" t="s">
        <v>44</v>
      </c>
      <c r="C72" s="7">
        <v>1769.0263830319275</v>
      </c>
      <c r="D72" s="7">
        <v>893.70793068184742</v>
      </c>
      <c r="E72" s="7">
        <v>3449.2693237249969</v>
      </c>
      <c r="F72" s="7">
        <v>1705.5638231027926</v>
      </c>
      <c r="G72" s="7">
        <v>1309.7835292663608</v>
      </c>
      <c r="H72" s="7">
        <v>1258.6393124049537</v>
      </c>
      <c r="I72" s="7">
        <v>3718.2994560296847</v>
      </c>
      <c r="J72" s="7">
        <v>437.41238642082664</v>
      </c>
      <c r="K72" s="7">
        <v>368.46510641095335</v>
      </c>
      <c r="L72" s="7">
        <f t="shared" ref="L72:L79" si="30">SUM(C72:K72)</f>
        <v>14910.167251074343</v>
      </c>
      <c r="M72" s="7">
        <f t="shared" ref="M72:M79" si="31">L72/$L$80</f>
        <v>0.1241713518868605</v>
      </c>
    </row>
    <row r="73" spans="2:13" x14ac:dyDescent="0.35">
      <c r="B73" s="15" t="s">
        <v>45</v>
      </c>
      <c r="C73" s="7">
        <v>454.36333695958768</v>
      </c>
      <c r="D73" s="7">
        <v>228.36827214899452</v>
      </c>
      <c r="E73" s="7">
        <v>887.26812236089836</v>
      </c>
      <c r="F73" s="7">
        <v>437.02400900265042</v>
      </c>
      <c r="G73" s="7">
        <v>335.22489599689141</v>
      </c>
      <c r="H73" s="7">
        <v>322.99913494012986</v>
      </c>
      <c r="I73" s="7">
        <v>955.67724649471552</v>
      </c>
      <c r="J73" s="7">
        <v>112.31767176422549</v>
      </c>
      <c r="K73" s="7">
        <v>94.516591763311411</v>
      </c>
      <c r="L73" s="7">
        <f t="shared" si="30"/>
        <v>3827.7592814314048</v>
      </c>
      <c r="M73" s="7">
        <f t="shared" si="31"/>
        <v>3.1877445549014075E-2</v>
      </c>
    </row>
    <row r="74" spans="2:13" x14ac:dyDescent="0.35">
      <c r="B74" s="15" t="s">
        <v>46</v>
      </c>
      <c r="C74" s="7">
        <v>910.68062661496037</v>
      </c>
      <c r="D74" s="7">
        <v>458.89506178734314</v>
      </c>
      <c r="E74" s="7">
        <v>1776.2199733968389</v>
      </c>
      <c r="F74" s="7">
        <v>878.28423098186124</v>
      </c>
      <c r="G74" s="7">
        <v>673.32075139038386</v>
      </c>
      <c r="H74" s="7">
        <v>647.09829230364505</v>
      </c>
      <c r="I74" s="7">
        <v>1913.8978887372468</v>
      </c>
      <c r="J74" s="7">
        <v>224.96553115839936</v>
      </c>
      <c r="K74" s="7">
        <v>189.40974575437284</v>
      </c>
      <c r="L74" s="7">
        <f t="shared" si="30"/>
        <v>7672.7721021250518</v>
      </c>
      <c r="M74" s="7">
        <f t="shared" si="31"/>
        <v>6.3898577970143644E-2</v>
      </c>
    </row>
    <row r="75" spans="2:13" x14ac:dyDescent="0.35">
      <c r="B75" s="15" t="s">
        <v>64</v>
      </c>
      <c r="C75" s="7">
        <v>1125.6540626466904</v>
      </c>
      <c r="D75" s="7">
        <v>568.33124213875374</v>
      </c>
      <c r="E75" s="7">
        <v>2196.6185381158803</v>
      </c>
      <c r="F75" s="7">
        <v>1085.9385074863112</v>
      </c>
      <c r="G75" s="7">
        <v>833.724471598881</v>
      </c>
      <c r="H75" s="7">
        <v>801.15772148198471</v>
      </c>
      <c r="I75" s="7">
        <v>2368.7583340610108</v>
      </c>
      <c r="J75" s="7">
        <v>278.58952103992652</v>
      </c>
      <c r="K75" s="7">
        <v>234.69661618521809</v>
      </c>
      <c r="L75" s="7">
        <f t="shared" si="30"/>
        <v>9493.4690147546553</v>
      </c>
      <c r="M75" s="7">
        <f t="shared" si="31"/>
        <v>7.9061278241071925E-2</v>
      </c>
    </row>
    <row r="76" spans="2:13" x14ac:dyDescent="0.35">
      <c r="B76" s="15" t="s">
        <v>65</v>
      </c>
      <c r="C76" s="7">
        <v>1172.724825731194</v>
      </c>
      <c r="D76" s="7">
        <v>591.21344339839845</v>
      </c>
      <c r="E76" s="7">
        <v>2286.4847985245242</v>
      </c>
      <c r="F76" s="7">
        <v>1130.4565254675119</v>
      </c>
      <c r="G76" s="7">
        <v>867.48778107448527</v>
      </c>
      <c r="H76" s="7">
        <v>835.48764924874399</v>
      </c>
      <c r="I76" s="7">
        <v>2468.0048628856416</v>
      </c>
      <c r="J76" s="7">
        <v>290.54634573839274</v>
      </c>
      <c r="K76" s="7">
        <v>244.58387694670304</v>
      </c>
      <c r="L76" s="7">
        <f t="shared" si="30"/>
        <v>9886.9901090155945</v>
      </c>
      <c r="M76" s="7">
        <f t="shared" si="31"/>
        <v>8.2338508163952676E-2</v>
      </c>
    </row>
    <row r="77" spans="2:13" x14ac:dyDescent="0.35">
      <c r="B77" s="15" t="s">
        <v>66</v>
      </c>
      <c r="C77" s="7">
        <v>395.80242344545263</v>
      </c>
      <c r="D77" s="7">
        <v>199.17240154304929</v>
      </c>
      <c r="E77" s="7">
        <v>772.85827017707425</v>
      </c>
      <c r="F77" s="7">
        <v>381.3140155955914</v>
      </c>
      <c r="G77" s="7">
        <v>292.54104520137616</v>
      </c>
      <c r="H77" s="7">
        <v>281.82724133029257</v>
      </c>
      <c r="I77" s="7">
        <v>833.71009587832395</v>
      </c>
      <c r="J77" s="7">
        <v>98.052611800649572</v>
      </c>
      <c r="K77" s="7">
        <v>82.536316520267164</v>
      </c>
      <c r="L77" s="7">
        <f t="shared" si="30"/>
        <v>3337.8144214920771</v>
      </c>
      <c r="M77" s="7">
        <f t="shared" si="31"/>
        <v>2.7797201874731933E-2</v>
      </c>
    </row>
    <row r="78" spans="2:13" x14ac:dyDescent="0.35">
      <c r="B78" s="15" t="s">
        <v>67</v>
      </c>
      <c r="C78" s="7">
        <v>3387.4607512785042</v>
      </c>
      <c r="D78" s="7">
        <v>1707.6430078770643</v>
      </c>
      <c r="E78" s="7">
        <v>6609.0664142594142</v>
      </c>
      <c r="F78" s="7">
        <v>3266.6458251945005</v>
      </c>
      <c r="G78" s="7">
        <v>2507.2790811867153</v>
      </c>
      <c r="H78" s="7">
        <v>2415.1345907499831</v>
      </c>
      <c r="I78" s="7">
        <v>7137.3067855365152</v>
      </c>
      <c r="J78" s="7">
        <v>840.34487476637105</v>
      </c>
      <c r="K78" s="7">
        <v>707.51566975164019</v>
      </c>
      <c r="L78" s="7">
        <f t="shared" si="30"/>
        <v>28578.397000600708</v>
      </c>
      <c r="M78" s="7">
        <f t="shared" si="31"/>
        <v>0.23799989165569524</v>
      </c>
    </row>
    <row r="79" spans="2:13" x14ac:dyDescent="0.35">
      <c r="B79" s="15" t="s">
        <v>68</v>
      </c>
      <c r="C79" s="7">
        <v>4163.362840494834</v>
      </c>
      <c r="D79" s="7">
        <v>2103.0707433204175</v>
      </c>
      <c r="E79" s="7">
        <v>8131.4979445709059</v>
      </c>
      <c r="F79" s="7">
        <v>4019.1872141719546</v>
      </c>
      <c r="G79" s="7">
        <v>3088.1238497096329</v>
      </c>
      <c r="H79" s="7">
        <v>2971.7892561342528</v>
      </c>
      <c r="I79" s="7">
        <v>8785.2808303119873</v>
      </c>
      <c r="J79" s="7">
        <v>1034.3850113742531</v>
      </c>
      <c r="K79" s="7">
        <v>871.62009534667709</v>
      </c>
      <c r="L79" s="7">
        <f t="shared" si="30"/>
        <v>35168.317785434912</v>
      </c>
      <c r="M79" s="7">
        <f t="shared" si="31"/>
        <v>0.2928805216916342</v>
      </c>
    </row>
    <row r="80" spans="2:13" x14ac:dyDescent="0.35">
      <c r="L80" s="14">
        <f>SUM(L71:L79)</f>
        <v>120077.35298444552</v>
      </c>
      <c r="M80" s="14">
        <f>SUM(M71:M79)</f>
        <v>0.99999999999999978</v>
      </c>
    </row>
    <row r="84" spans="2:5" x14ac:dyDescent="0.35">
      <c r="B84" s="32" t="s">
        <v>62</v>
      </c>
      <c r="C84" s="32"/>
      <c r="D84" s="3" t="s">
        <v>43</v>
      </c>
      <c r="E84" s="7">
        <f>M57-M71</f>
        <v>-1.1311138830663245E-3</v>
      </c>
    </row>
    <row r="85" spans="2:5" x14ac:dyDescent="0.35">
      <c r="B85" s="32"/>
      <c r="C85" s="32"/>
      <c r="D85" s="3" t="s">
        <v>44</v>
      </c>
      <c r="E85" s="7">
        <f t="shared" ref="E85:E92" si="32">M58-M72</f>
        <v>5.841478478956913E-4</v>
      </c>
    </row>
    <row r="86" spans="2:5" x14ac:dyDescent="0.35">
      <c r="B86" s="32"/>
      <c r="C86" s="32"/>
      <c r="D86" s="3" t="s">
        <v>45</v>
      </c>
      <c r="E86" s="7">
        <f t="shared" si="32"/>
        <v>-1.0275890272514257E-3</v>
      </c>
    </row>
    <row r="87" spans="2:5" x14ac:dyDescent="0.35">
      <c r="B87" s="32"/>
      <c r="C87" s="32"/>
      <c r="D87" s="3" t="s">
        <v>46</v>
      </c>
      <c r="E87" s="7">
        <f t="shared" si="32"/>
        <v>-7.7970609906917454E-4</v>
      </c>
    </row>
    <row r="88" spans="2:5" x14ac:dyDescent="0.35">
      <c r="B88" s="32"/>
      <c r="C88" s="32"/>
      <c r="D88" s="3" t="s">
        <v>64</v>
      </c>
      <c r="E88" s="7">
        <f t="shared" si="32"/>
        <v>-1.8879637502343394E-4</v>
      </c>
    </row>
    <row r="89" spans="2:5" x14ac:dyDescent="0.35">
      <c r="B89" s="32"/>
      <c r="C89" s="32"/>
      <c r="D89" s="3" t="s">
        <v>65</v>
      </c>
      <c r="E89" s="7">
        <f t="shared" si="32"/>
        <v>2.7019755665894096E-4</v>
      </c>
    </row>
    <row r="90" spans="2:5" x14ac:dyDescent="0.35">
      <c r="B90" s="32"/>
      <c r="C90" s="32"/>
      <c r="D90" s="3" t="s">
        <v>66</v>
      </c>
      <c r="E90" s="7">
        <f t="shared" si="32"/>
        <v>-5.7591195373830201E-4</v>
      </c>
    </row>
    <row r="91" spans="2:5" x14ac:dyDescent="0.35">
      <c r="B91" s="32"/>
      <c r="C91" s="32"/>
      <c r="D91" s="3" t="s">
        <v>67</v>
      </c>
      <c r="E91" s="7">
        <f t="shared" si="32"/>
        <v>8.4524835320465286E-4</v>
      </c>
    </row>
    <row r="92" spans="2:5" x14ac:dyDescent="0.35">
      <c r="B92" s="32"/>
      <c r="C92" s="32"/>
      <c r="D92" s="3" t="s">
        <v>68</v>
      </c>
      <c r="E92" s="7">
        <f t="shared" si="32"/>
        <v>2.0035235803895768E-3</v>
      </c>
    </row>
    <row r="95" spans="2:5" x14ac:dyDescent="0.35">
      <c r="B95" s="17" t="s">
        <v>123</v>
      </c>
      <c r="C95" s="17" t="s">
        <v>63</v>
      </c>
      <c r="D95" s="26" t="s">
        <v>124</v>
      </c>
    </row>
    <row r="96" spans="2:5" ht="29" x14ac:dyDescent="0.35">
      <c r="B96" s="9" t="s">
        <v>82</v>
      </c>
      <c r="C96" s="17">
        <f>RANK(D96,$D$96:$D$104,0)</f>
        <v>7</v>
      </c>
      <c r="D96" s="27">
        <f>M71*100</f>
        <v>5.9975222966895698</v>
      </c>
    </row>
    <row r="97" spans="2:4" ht="29" x14ac:dyDescent="0.35">
      <c r="B97" s="9" t="s">
        <v>83</v>
      </c>
      <c r="C97" s="17">
        <f t="shared" ref="C97:C104" si="33">RANK(D97,$D$96:$D$104,0)</f>
        <v>3</v>
      </c>
      <c r="D97" s="27">
        <f t="shared" ref="D97:D104" si="34">M72*100</f>
        <v>12.41713518868605</v>
      </c>
    </row>
    <row r="98" spans="2:4" x14ac:dyDescent="0.35">
      <c r="B98" s="9" t="s">
        <v>84</v>
      </c>
      <c r="C98" s="17">
        <f t="shared" si="33"/>
        <v>8</v>
      </c>
      <c r="D98" s="27">
        <f t="shared" si="34"/>
        <v>3.1877445549014074</v>
      </c>
    </row>
    <row r="99" spans="2:4" ht="29" x14ac:dyDescent="0.35">
      <c r="B99" s="9" t="s">
        <v>85</v>
      </c>
      <c r="C99" s="17">
        <f t="shared" si="33"/>
        <v>6</v>
      </c>
      <c r="D99" s="27">
        <f t="shared" si="34"/>
        <v>6.3898577970143648</v>
      </c>
    </row>
    <row r="100" spans="2:4" ht="72.5" x14ac:dyDescent="0.35">
      <c r="B100" s="9" t="s">
        <v>7</v>
      </c>
      <c r="C100" s="17">
        <f t="shared" si="33"/>
        <v>5</v>
      </c>
      <c r="D100" s="27">
        <f t="shared" si="34"/>
        <v>7.9061278241071928</v>
      </c>
    </row>
    <row r="101" spans="2:4" ht="29" x14ac:dyDescent="0.35">
      <c r="B101" s="9" t="s">
        <v>86</v>
      </c>
      <c r="C101" s="17">
        <f t="shared" si="33"/>
        <v>4</v>
      </c>
      <c r="D101" s="27">
        <f t="shared" si="34"/>
        <v>8.2338508163952682</v>
      </c>
    </row>
    <row r="102" spans="2:4" x14ac:dyDescent="0.35">
      <c r="B102" s="9" t="s">
        <v>87</v>
      </c>
      <c r="C102" s="17">
        <f t="shared" si="33"/>
        <v>9</v>
      </c>
      <c r="D102" s="27">
        <f t="shared" si="34"/>
        <v>2.7797201874731932</v>
      </c>
    </row>
    <row r="103" spans="2:4" x14ac:dyDescent="0.35">
      <c r="B103" s="9" t="s">
        <v>88</v>
      </c>
      <c r="C103" s="17">
        <f t="shared" si="33"/>
        <v>2</v>
      </c>
      <c r="D103" s="27">
        <f t="shared" si="34"/>
        <v>23.799989165569524</v>
      </c>
    </row>
    <row r="104" spans="2:4" ht="29" x14ac:dyDescent="0.35">
      <c r="B104" s="9" t="s">
        <v>89</v>
      </c>
      <c r="C104" s="17">
        <f t="shared" si="33"/>
        <v>1</v>
      </c>
      <c r="D104" s="27">
        <f t="shared" si="34"/>
        <v>29.288052169163421</v>
      </c>
    </row>
  </sheetData>
  <mergeCells count="8">
    <mergeCell ref="O35:Y35"/>
    <mergeCell ref="B55:M55"/>
    <mergeCell ref="B69:M69"/>
    <mergeCell ref="B84:C92"/>
    <mergeCell ref="A12:A13"/>
    <mergeCell ref="B27:K27"/>
    <mergeCell ref="B41:K41"/>
    <mergeCell ref="L41:L42"/>
  </mergeCells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104"/>
  <sheetViews>
    <sheetView topLeftCell="U1" zoomScale="85" zoomScaleNormal="85" workbookViewId="0">
      <selection activeCell="B12" sqref="B12:AK12"/>
    </sheetView>
  </sheetViews>
  <sheetFormatPr defaultRowHeight="14.5" x14ac:dyDescent="0.35"/>
  <cols>
    <col min="1" max="1" width="11.1796875" customWidth="1"/>
    <col min="2" max="2" width="16.1796875" customWidth="1"/>
    <col min="3" max="3" width="10.1796875" customWidth="1"/>
    <col min="4" max="4" width="15" customWidth="1"/>
    <col min="6" max="6" width="13.6328125" customWidth="1"/>
    <col min="8" max="8" width="11.81640625" customWidth="1"/>
    <col min="10" max="10" width="9.453125" customWidth="1"/>
    <col min="13" max="13" width="14.1796875" customWidth="1"/>
    <col min="15" max="15" width="10.54296875" customWidth="1"/>
    <col min="17" max="17" width="10.7265625" customWidth="1"/>
    <col min="18" max="18" width="10.453125" customWidth="1"/>
    <col min="19" max="19" width="13.6328125" customWidth="1"/>
    <col min="20" max="20" width="9.7265625" customWidth="1"/>
    <col min="21" max="21" width="10.81640625" customWidth="1"/>
    <col min="22" max="22" width="9.81640625" customWidth="1"/>
    <col min="24" max="24" width="14.26953125" customWidth="1"/>
    <col min="26" max="26" width="10.7265625" customWidth="1"/>
    <col min="28" max="28" width="14.36328125" customWidth="1"/>
    <col min="30" max="30" width="11.1796875" customWidth="1"/>
    <col min="32" max="32" width="13.7265625" customWidth="1"/>
    <col min="33" max="33" width="14.54296875" customWidth="1"/>
    <col min="34" max="34" width="13.7265625" customWidth="1"/>
    <col min="35" max="35" width="10.81640625" customWidth="1"/>
    <col min="37" max="37" width="10.54296875" customWidth="1"/>
  </cols>
  <sheetData>
    <row r="1" spans="1:37" x14ac:dyDescent="0.35">
      <c r="C1" t="s">
        <v>125</v>
      </c>
    </row>
    <row r="2" spans="1:37" x14ac:dyDescent="0.35">
      <c r="C2" t="s">
        <v>82</v>
      </c>
    </row>
    <row r="3" spans="1:37" x14ac:dyDescent="0.35">
      <c r="C3" t="s">
        <v>83</v>
      </c>
    </row>
    <row r="4" spans="1:37" x14ac:dyDescent="0.35">
      <c r="C4" t="s">
        <v>84</v>
      </c>
    </row>
    <row r="5" spans="1:37" x14ac:dyDescent="0.35">
      <c r="C5" t="s">
        <v>85</v>
      </c>
    </row>
    <row r="6" spans="1:37" x14ac:dyDescent="0.35">
      <c r="C6" t="s">
        <v>7</v>
      </c>
    </row>
    <row r="7" spans="1:37" x14ac:dyDescent="0.35">
      <c r="C7" t="s">
        <v>86</v>
      </c>
    </row>
    <row r="8" spans="1:37" x14ac:dyDescent="0.35">
      <c r="C8" t="s">
        <v>87</v>
      </c>
    </row>
    <row r="9" spans="1:37" x14ac:dyDescent="0.35">
      <c r="C9" t="s">
        <v>88</v>
      </c>
    </row>
    <row r="10" spans="1:37" x14ac:dyDescent="0.35">
      <c r="C10" t="s">
        <v>89</v>
      </c>
    </row>
    <row r="12" spans="1:37" ht="81" customHeight="1" x14ac:dyDescent="0.35">
      <c r="A12" s="33" t="s">
        <v>8</v>
      </c>
      <c r="B12" s="9" t="s">
        <v>90</v>
      </c>
      <c r="C12" s="9" t="s">
        <v>91</v>
      </c>
      <c r="D12" s="9" t="s">
        <v>92</v>
      </c>
      <c r="E12" s="9" t="s">
        <v>93</v>
      </c>
      <c r="F12" s="9" t="s">
        <v>94</v>
      </c>
      <c r="G12" s="9" t="s">
        <v>95</v>
      </c>
      <c r="H12" s="9" t="s">
        <v>96</v>
      </c>
      <c r="I12" s="9" t="s">
        <v>97</v>
      </c>
      <c r="J12" s="9" t="s">
        <v>98</v>
      </c>
      <c r="K12" s="9" t="s">
        <v>99</v>
      </c>
      <c r="L12" s="9" t="s">
        <v>100</v>
      </c>
      <c r="M12" s="9" t="s">
        <v>101</v>
      </c>
      <c r="N12" s="9" t="s">
        <v>102</v>
      </c>
      <c r="O12" s="9" t="s">
        <v>103</v>
      </c>
      <c r="P12" s="9" t="s">
        <v>104</v>
      </c>
      <c r="Q12" s="9" t="s">
        <v>105</v>
      </c>
      <c r="R12" s="9" t="s">
        <v>106</v>
      </c>
      <c r="S12" s="9" t="s">
        <v>107</v>
      </c>
      <c r="T12" s="9" t="s">
        <v>108</v>
      </c>
      <c r="U12" s="9" t="s">
        <v>109</v>
      </c>
      <c r="V12" s="9" t="s">
        <v>110</v>
      </c>
      <c r="W12" s="9" t="s">
        <v>111</v>
      </c>
      <c r="X12" s="9" t="s">
        <v>112</v>
      </c>
      <c r="Y12" s="9" t="s">
        <v>113</v>
      </c>
      <c r="Z12" s="9" t="s">
        <v>114</v>
      </c>
      <c r="AA12" s="9" t="s">
        <v>115</v>
      </c>
      <c r="AB12" s="9" t="s">
        <v>116</v>
      </c>
      <c r="AC12" s="9" t="s">
        <v>39</v>
      </c>
      <c r="AD12" s="9" t="s">
        <v>117</v>
      </c>
      <c r="AE12" s="9" t="s">
        <v>40</v>
      </c>
      <c r="AF12" s="9" t="s">
        <v>118</v>
      </c>
      <c r="AG12" s="9" t="s">
        <v>119</v>
      </c>
      <c r="AH12" s="9" t="s">
        <v>120</v>
      </c>
      <c r="AI12" s="9" t="s">
        <v>121</v>
      </c>
      <c r="AJ12" s="9" t="s">
        <v>41</v>
      </c>
      <c r="AK12" s="9" t="s">
        <v>122</v>
      </c>
    </row>
    <row r="13" spans="1:37" x14ac:dyDescent="0.35">
      <c r="A13" s="33"/>
      <c r="B13" s="3" t="s">
        <v>1</v>
      </c>
      <c r="C13" s="3" t="s">
        <v>2</v>
      </c>
      <c r="D13" s="3" t="s">
        <v>3</v>
      </c>
      <c r="E13" s="3" t="s">
        <v>10</v>
      </c>
      <c r="F13" s="3" t="s">
        <v>9</v>
      </c>
      <c r="G13" s="3" t="s">
        <v>11</v>
      </c>
      <c r="H13" s="3" t="s">
        <v>12</v>
      </c>
      <c r="I13" s="3" t="s">
        <v>13</v>
      </c>
      <c r="J13" s="3" t="s">
        <v>4</v>
      </c>
      <c r="K13" s="3" t="s">
        <v>5</v>
      </c>
      <c r="L13" s="3" t="s">
        <v>14</v>
      </c>
      <c r="M13" s="3" t="s">
        <v>15</v>
      </c>
      <c r="N13" s="3" t="s">
        <v>16</v>
      </c>
      <c r="O13" s="3" t="s">
        <v>17</v>
      </c>
      <c r="P13" s="3" t="s">
        <v>18</v>
      </c>
      <c r="Q13" s="3" t="s">
        <v>6</v>
      </c>
      <c r="R13" s="3" t="s">
        <v>19</v>
      </c>
      <c r="S13" s="3" t="s">
        <v>20</v>
      </c>
      <c r="T13" s="3" t="s">
        <v>21</v>
      </c>
      <c r="U13" s="3" t="s">
        <v>22</v>
      </c>
      <c r="V13" s="3" t="s">
        <v>23</v>
      </c>
      <c r="W13" s="3" t="s">
        <v>24</v>
      </c>
      <c r="X13" s="3" t="s">
        <v>25</v>
      </c>
      <c r="Y13" s="3" t="s">
        <v>26</v>
      </c>
      <c r="Z13" s="3" t="s">
        <v>27</v>
      </c>
      <c r="AA13" s="3" t="s">
        <v>28</v>
      </c>
      <c r="AB13" s="3" t="s">
        <v>29</v>
      </c>
      <c r="AC13" s="3" t="s">
        <v>30</v>
      </c>
      <c r="AD13" s="3" t="s">
        <v>31</v>
      </c>
      <c r="AE13" s="3" t="s">
        <v>32</v>
      </c>
      <c r="AF13" s="3" t="s">
        <v>33</v>
      </c>
      <c r="AG13" s="3" t="s">
        <v>34</v>
      </c>
      <c r="AH13" s="3" t="s">
        <v>35</v>
      </c>
      <c r="AI13" s="3" t="s">
        <v>36</v>
      </c>
      <c r="AJ13" s="3" t="s">
        <v>37</v>
      </c>
      <c r="AK13" s="3" t="s">
        <v>38</v>
      </c>
    </row>
    <row r="14" spans="1:37" x14ac:dyDescent="0.35">
      <c r="A14" s="3">
        <v>1</v>
      </c>
      <c r="B14" s="7">
        <f>1/5</f>
        <v>0.2</v>
      </c>
      <c r="C14" s="7">
        <f t="shared" ref="C14:F14" si="0">1/5</f>
        <v>0.2</v>
      </c>
      <c r="D14" s="7">
        <f t="shared" si="0"/>
        <v>0.2</v>
      </c>
      <c r="E14" s="7">
        <f t="shared" si="0"/>
        <v>0.2</v>
      </c>
      <c r="F14" s="7">
        <f t="shared" si="0"/>
        <v>0.2</v>
      </c>
      <c r="G14" s="7">
        <v>5</v>
      </c>
      <c r="H14" s="7">
        <f>1/9</f>
        <v>0.1111111111111111</v>
      </c>
      <c r="I14" s="7">
        <f>1/9</f>
        <v>0.1111111111111111</v>
      </c>
      <c r="J14" s="7">
        <v>7</v>
      </c>
      <c r="K14" s="7">
        <v>7</v>
      </c>
      <c r="L14" s="7">
        <v>7</v>
      </c>
      <c r="M14" s="7">
        <v>7</v>
      </c>
      <c r="N14" s="7">
        <v>7</v>
      </c>
      <c r="O14" s="7">
        <f>1/9</f>
        <v>0.1111111111111111</v>
      </c>
      <c r="P14" s="7">
        <f>1/9</f>
        <v>0.1111111111111111</v>
      </c>
      <c r="Q14" s="7">
        <f>1/7</f>
        <v>0.14285714285714285</v>
      </c>
      <c r="R14" s="7">
        <f t="shared" ref="R14:S14" si="1">1/7</f>
        <v>0.14285714285714285</v>
      </c>
      <c r="S14" s="7">
        <f t="shared" si="1"/>
        <v>0.14285714285714285</v>
      </c>
      <c r="T14" s="7">
        <v>5</v>
      </c>
      <c r="U14" s="7">
        <f>1/9</f>
        <v>0.1111111111111111</v>
      </c>
      <c r="V14" s="7">
        <f>1/9</f>
        <v>0.1111111111111111</v>
      </c>
      <c r="W14" s="7">
        <v>7</v>
      </c>
      <c r="X14" s="7">
        <v>1</v>
      </c>
      <c r="Y14" s="7">
        <v>7</v>
      </c>
      <c r="Z14" s="7">
        <f>1/9</f>
        <v>0.1111111111111111</v>
      </c>
      <c r="AA14" s="7">
        <f>1/9</f>
        <v>0.1111111111111111</v>
      </c>
      <c r="AB14" s="7">
        <f>1/7</f>
        <v>0.14285714285714285</v>
      </c>
      <c r="AC14" s="7">
        <f>1/2</f>
        <v>0.5</v>
      </c>
      <c r="AD14" s="7">
        <f>1/9</f>
        <v>0.1111111111111111</v>
      </c>
      <c r="AE14" s="7">
        <f>1/9</f>
        <v>0.1111111111111111</v>
      </c>
      <c r="AF14" s="7">
        <v>7</v>
      </c>
      <c r="AG14" s="7">
        <f>1/9</f>
        <v>0.1111111111111111</v>
      </c>
      <c r="AH14" s="7">
        <f>1/9</f>
        <v>0.1111111111111111</v>
      </c>
      <c r="AI14" s="7">
        <f>1/9</f>
        <v>0.1111111111111111</v>
      </c>
      <c r="AJ14" s="7">
        <f>1/9</f>
        <v>0.1111111111111111</v>
      </c>
      <c r="AK14" s="7">
        <v>9</v>
      </c>
    </row>
    <row r="15" spans="1:37" x14ac:dyDescent="0.35">
      <c r="A15" s="3">
        <v>2</v>
      </c>
      <c r="B15" s="7">
        <v>5</v>
      </c>
      <c r="C15" s="7">
        <v>3</v>
      </c>
      <c r="D15" s="18">
        <v>7</v>
      </c>
      <c r="E15" s="7">
        <v>6</v>
      </c>
      <c r="F15" s="7">
        <v>3</v>
      </c>
      <c r="G15" s="7">
        <f>1/4</f>
        <v>0.25</v>
      </c>
      <c r="H15" s="7">
        <v>2</v>
      </c>
      <c r="I15" s="7">
        <v>7</v>
      </c>
      <c r="J15" s="7">
        <f>1/6</f>
        <v>0.16666666666666666</v>
      </c>
      <c r="K15" s="7">
        <v>4</v>
      </c>
      <c r="L15" s="7">
        <v>6</v>
      </c>
      <c r="M15" s="7">
        <v>4</v>
      </c>
      <c r="N15" s="7">
        <f>1/7</f>
        <v>0.14285714285714285</v>
      </c>
      <c r="O15" s="7">
        <f>1/4</f>
        <v>0.25</v>
      </c>
      <c r="P15" s="7">
        <v>5</v>
      </c>
      <c r="Q15" s="7">
        <v>6</v>
      </c>
      <c r="R15" s="7">
        <v>7</v>
      </c>
      <c r="S15" s="7">
        <v>5</v>
      </c>
      <c r="T15" s="7">
        <f>1/6</f>
        <v>0.16666666666666666</v>
      </c>
      <c r="U15" s="7">
        <f>1/4</f>
        <v>0.25</v>
      </c>
      <c r="V15" s="7">
        <v>6</v>
      </c>
      <c r="W15" s="7">
        <v>5</v>
      </c>
      <c r="X15" s="7">
        <v>7</v>
      </c>
      <c r="Y15" s="7">
        <f>1/3</f>
        <v>0.33333333333333331</v>
      </c>
      <c r="Z15" s="7">
        <v>4</v>
      </c>
      <c r="AA15" s="7">
        <v>5</v>
      </c>
      <c r="AB15" s="7">
        <v>3</v>
      </c>
      <c r="AC15" s="7">
        <f>1/5</f>
        <v>0.2</v>
      </c>
      <c r="AD15" s="7">
        <f>1/4</f>
        <v>0.25</v>
      </c>
      <c r="AE15" s="7">
        <f>1/5</f>
        <v>0.2</v>
      </c>
      <c r="AF15" s="7">
        <f>1/8</f>
        <v>0.125</v>
      </c>
      <c r="AG15" s="7">
        <f>1/6</f>
        <v>0.16666666666666666</v>
      </c>
      <c r="AH15" s="7">
        <f>1/7</f>
        <v>0.14285714285714285</v>
      </c>
      <c r="AI15" s="7">
        <v>9</v>
      </c>
      <c r="AJ15" s="7">
        <v>9</v>
      </c>
      <c r="AK15" s="7">
        <f>1/3</f>
        <v>0.33333333333333331</v>
      </c>
    </row>
    <row r="16" spans="1:37" x14ac:dyDescent="0.35">
      <c r="A16" s="3">
        <v>3</v>
      </c>
      <c r="B16" s="7">
        <v>8</v>
      </c>
      <c r="C16" s="7">
        <v>3</v>
      </c>
      <c r="D16" s="19">
        <v>7</v>
      </c>
      <c r="E16" s="7">
        <f>1/7</f>
        <v>0.14285714285714285</v>
      </c>
      <c r="F16" s="7">
        <v>3</v>
      </c>
      <c r="G16" s="7">
        <v>4</v>
      </c>
      <c r="H16" s="7">
        <f>1/8</f>
        <v>0.125</v>
      </c>
      <c r="I16" s="7">
        <f>1/7</f>
        <v>0.14285714285714285</v>
      </c>
      <c r="J16" s="7">
        <v>3</v>
      </c>
      <c r="K16" s="7">
        <f>1/3</f>
        <v>0.33333333333333331</v>
      </c>
      <c r="L16" s="7">
        <f>1/4</f>
        <v>0.25</v>
      </c>
      <c r="M16" s="7">
        <f>1/3</f>
        <v>0.33333333333333331</v>
      </c>
      <c r="N16" s="7">
        <v>7</v>
      </c>
      <c r="O16" s="7">
        <f>1/7</f>
        <v>0.14285714285714285</v>
      </c>
      <c r="P16" s="7">
        <f>1/3</f>
        <v>0.33333333333333331</v>
      </c>
      <c r="Q16" s="7">
        <f>1/5</f>
        <v>0.2</v>
      </c>
      <c r="R16" s="7">
        <f>1/7</f>
        <v>0.14285714285714285</v>
      </c>
      <c r="S16" s="7">
        <f>1/5</f>
        <v>0.2</v>
      </c>
      <c r="T16" s="7">
        <v>2</v>
      </c>
      <c r="U16" s="7">
        <f>1/7</f>
        <v>0.14285714285714285</v>
      </c>
      <c r="V16" s="7">
        <f>1/7</f>
        <v>0.14285714285714285</v>
      </c>
      <c r="W16" s="7">
        <f>1/4</f>
        <v>0.25</v>
      </c>
      <c r="X16" s="7">
        <f>1/4</f>
        <v>0.25</v>
      </c>
      <c r="Y16" s="7">
        <v>3</v>
      </c>
      <c r="Z16" s="7">
        <f>1/7</f>
        <v>0.14285714285714285</v>
      </c>
      <c r="AA16" s="7">
        <f>1/9</f>
        <v>0.1111111111111111</v>
      </c>
      <c r="AB16" s="7">
        <v>3</v>
      </c>
      <c r="AC16" s="7">
        <v>7</v>
      </c>
      <c r="AD16" s="7">
        <f>1/7</f>
        <v>0.14285714285714285</v>
      </c>
      <c r="AE16" s="7">
        <f>1/7</f>
        <v>0.14285714285714285</v>
      </c>
      <c r="AF16" s="7">
        <v>3</v>
      </c>
      <c r="AG16" s="7">
        <f>1/7</f>
        <v>0.14285714285714285</v>
      </c>
      <c r="AH16" s="7">
        <v>3</v>
      </c>
      <c r="AI16" s="7">
        <f>1/7</f>
        <v>0.14285714285714285</v>
      </c>
      <c r="AJ16" s="7">
        <f>1/7</f>
        <v>0.14285714285714285</v>
      </c>
      <c r="AK16" s="7">
        <f>1/3</f>
        <v>0.33333333333333331</v>
      </c>
    </row>
    <row r="17" spans="1:37" x14ac:dyDescent="0.35">
      <c r="A17" s="3">
        <v>4</v>
      </c>
      <c r="B17" s="7">
        <f>1/4</f>
        <v>0.25</v>
      </c>
      <c r="C17" s="7">
        <v>1</v>
      </c>
      <c r="D17" s="18">
        <v>3</v>
      </c>
      <c r="E17" s="7">
        <v>5</v>
      </c>
      <c r="F17" s="7">
        <v>4</v>
      </c>
      <c r="G17" s="7">
        <v>1</v>
      </c>
      <c r="H17" s="7">
        <v>4</v>
      </c>
      <c r="I17" s="7">
        <v>3</v>
      </c>
      <c r="J17" s="7">
        <v>3</v>
      </c>
      <c r="K17" s="7">
        <v>4</v>
      </c>
      <c r="L17" s="7">
        <v>3</v>
      </c>
      <c r="M17" s="7">
        <v>4</v>
      </c>
      <c r="N17" s="7">
        <v>3</v>
      </c>
      <c r="O17" s="7">
        <v>3</v>
      </c>
      <c r="P17" s="7">
        <v>1</v>
      </c>
      <c r="Q17" s="7">
        <f>1/3</f>
        <v>0.33333333333333331</v>
      </c>
      <c r="R17" s="7">
        <v>4</v>
      </c>
      <c r="S17" s="7">
        <v>4</v>
      </c>
      <c r="T17" s="7">
        <v>1</v>
      </c>
      <c r="U17" s="7">
        <f>1/4</f>
        <v>0.25</v>
      </c>
      <c r="V17" s="7">
        <v>4</v>
      </c>
      <c r="W17" s="7">
        <v>4</v>
      </c>
      <c r="X17" s="7">
        <v>4</v>
      </c>
      <c r="Y17" s="7">
        <f>1/4</f>
        <v>0.25</v>
      </c>
      <c r="Z17" s="7">
        <f>1/4</f>
        <v>0.25</v>
      </c>
      <c r="AA17" s="7">
        <f>1/4</f>
        <v>0.25</v>
      </c>
      <c r="AB17" s="7">
        <v>1</v>
      </c>
      <c r="AC17" s="7">
        <f>1/5</f>
        <v>0.2</v>
      </c>
      <c r="AD17" s="7">
        <f>1/5</f>
        <v>0.2</v>
      </c>
      <c r="AE17" s="7">
        <f>1/6</f>
        <v>0.16666666666666666</v>
      </c>
      <c r="AF17" s="7">
        <f>1/3</f>
        <v>0.33333333333333331</v>
      </c>
      <c r="AG17" s="7">
        <f>1/4</f>
        <v>0.25</v>
      </c>
      <c r="AH17" s="7">
        <f>1/9</f>
        <v>0.1111111111111111</v>
      </c>
      <c r="AI17" s="7">
        <f>1/7</f>
        <v>0.14285714285714285</v>
      </c>
      <c r="AJ17" s="7">
        <f>1/7</f>
        <v>0.14285714285714285</v>
      </c>
      <c r="AK17" s="7">
        <v>1</v>
      </c>
    </row>
    <row r="18" spans="1:37" x14ac:dyDescent="0.35">
      <c r="A18" s="3">
        <v>5</v>
      </c>
      <c r="B18" s="7">
        <v>3</v>
      </c>
      <c r="C18" s="7">
        <v>3</v>
      </c>
      <c r="D18" s="18">
        <v>1</v>
      </c>
      <c r="E18" s="7">
        <v>3</v>
      </c>
      <c r="F18" s="7">
        <v>1</v>
      </c>
      <c r="G18" s="7">
        <v>3</v>
      </c>
      <c r="H18" s="7">
        <v>1</v>
      </c>
      <c r="I18" s="7">
        <f>1/5</f>
        <v>0.2</v>
      </c>
      <c r="J18" s="7">
        <v>3</v>
      </c>
      <c r="K18" s="7">
        <v>3</v>
      </c>
      <c r="L18" s="7">
        <v>3</v>
      </c>
      <c r="M18" s="7">
        <v>1</v>
      </c>
      <c r="N18" s="7">
        <v>3</v>
      </c>
      <c r="O18" s="7">
        <f>1/3</f>
        <v>0.33333333333333331</v>
      </c>
      <c r="P18" s="7">
        <f>1/5</f>
        <v>0.2</v>
      </c>
      <c r="Q18" s="7">
        <v>1</v>
      </c>
      <c r="R18" s="7">
        <v>3</v>
      </c>
      <c r="S18" s="7">
        <f>1/5</f>
        <v>0.2</v>
      </c>
      <c r="T18" s="7">
        <v>3</v>
      </c>
      <c r="U18" s="7">
        <v>1</v>
      </c>
      <c r="V18" s="7">
        <f>1/5</f>
        <v>0.2</v>
      </c>
      <c r="W18" s="7">
        <v>1</v>
      </c>
      <c r="X18" s="7">
        <f>1/3</f>
        <v>0.33333333333333331</v>
      </c>
      <c r="Y18" s="7">
        <v>3</v>
      </c>
      <c r="Z18" s="7">
        <v>1</v>
      </c>
      <c r="AA18" s="7">
        <f>1/7</f>
        <v>0.14285714285714285</v>
      </c>
      <c r="AB18" s="7">
        <f>1/7</f>
        <v>0.14285714285714285</v>
      </c>
      <c r="AC18" s="7">
        <v>1</v>
      </c>
      <c r="AD18" s="7">
        <f>1/3</f>
        <v>0.33333333333333331</v>
      </c>
      <c r="AE18" s="7">
        <f>1/7</f>
        <v>0.14285714285714285</v>
      </c>
      <c r="AF18" s="7">
        <v>5</v>
      </c>
      <c r="AG18" s="7">
        <v>1</v>
      </c>
      <c r="AH18" s="7">
        <v>1</v>
      </c>
      <c r="AI18" s="7">
        <f>1/3</f>
        <v>0.33333333333333331</v>
      </c>
      <c r="AJ18" s="7">
        <f>1/7</f>
        <v>0.14285714285714285</v>
      </c>
      <c r="AK18" s="7">
        <f>1/5</f>
        <v>0.2</v>
      </c>
    </row>
    <row r="19" spans="1:37" x14ac:dyDescent="0.35">
      <c r="A19" s="3">
        <v>6</v>
      </c>
      <c r="B19" s="7">
        <v>1</v>
      </c>
      <c r="C19" s="7">
        <v>3</v>
      </c>
      <c r="D19" s="18">
        <v>1</v>
      </c>
      <c r="E19" s="7">
        <v>3</v>
      </c>
      <c r="F19" s="7">
        <f>1/3</f>
        <v>0.33333333333333331</v>
      </c>
      <c r="G19" s="7">
        <v>7</v>
      </c>
      <c r="H19" s="7">
        <v>1</v>
      </c>
      <c r="I19" s="7">
        <f>1/5</f>
        <v>0.2</v>
      </c>
      <c r="J19" s="7">
        <v>3</v>
      </c>
      <c r="K19" s="7">
        <v>1</v>
      </c>
      <c r="L19" s="7">
        <v>1</v>
      </c>
      <c r="M19" s="7">
        <v>1</v>
      </c>
      <c r="N19" s="7">
        <v>1</v>
      </c>
      <c r="O19" s="7">
        <v>1</v>
      </c>
      <c r="P19" s="7">
        <f>1/5</f>
        <v>0.2</v>
      </c>
      <c r="Q19" s="7">
        <f>1/3</f>
        <v>0.33333333333333331</v>
      </c>
      <c r="R19" s="7">
        <f t="shared" ref="R19:S19" si="2">1/3</f>
        <v>0.33333333333333331</v>
      </c>
      <c r="S19" s="7">
        <f t="shared" si="2"/>
        <v>0.33333333333333331</v>
      </c>
      <c r="T19" s="7">
        <v>2</v>
      </c>
      <c r="U19" s="7">
        <f>1/3</f>
        <v>0.33333333333333331</v>
      </c>
      <c r="V19" s="7">
        <f>1/7</f>
        <v>0.14285714285714285</v>
      </c>
      <c r="W19" s="7">
        <v>1</v>
      </c>
      <c r="X19" s="7">
        <f>1/3</f>
        <v>0.33333333333333331</v>
      </c>
      <c r="Y19" s="7">
        <v>7</v>
      </c>
      <c r="Z19" s="7">
        <v>3</v>
      </c>
      <c r="AA19" s="7">
        <f>1/7</f>
        <v>0.14285714285714285</v>
      </c>
      <c r="AB19" s="7">
        <v>1</v>
      </c>
      <c r="AC19" s="7">
        <v>5</v>
      </c>
      <c r="AD19" s="7">
        <f>1/3</f>
        <v>0.33333333333333331</v>
      </c>
      <c r="AE19" s="7">
        <f>1/7</f>
        <v>0.14285714285714285</v>
      </c>
      <c r="AF19" s="7">
        <v>5</v>
      </c>
      <c r="AG19" s="7">
        <v>1</v>
      </c>
      <c r="AH19" s="7">
        <f>1/5</f>
        <v>0.2</v>
      </c>
      <c r="AI19" s="7">
        <f>1/5</f>
        <v>0.2</v>
      </c>
      <c r="AJ19" s="7">
        <f>1/7</f>
        <v>0.14285714285714285</v>
      </c>
      <c r="AK19" s="7">
        <f>1/5</f>
        <v>0.2</v>
      </c>
    </row>
    <row r="20" spans="1:37" x14ac:dyDescent="0.35">
      <c r="A20" s="3">
        <v>7</v>
      </c>
      <c r="B20" s="7">
        <f>1/8</f>
        <v>0.125</v>
      </c>
      <c r="C20" s="7">
        <v>8</v>
      </c>
      <c r="D20" s="18">
        <f>1/7</f>
        <v>0.14285714285714285</v>
      </c>
      <c r="E20" s="7">
        <f>1/7</f>
        <v>0.14285714285714285</v>
      </c>
      <c r="F20" s="7">
        <v>8</v>
      </c>
      <c r="G20" s="7">
        <v>8</v>
      </c>
      <c r="H20" s="7">
        <f>1/8</f>
        <v>0.125</v>
      </c>
      <c r="I20" s="7">
        <v>8</v>
      </c>
      <c r="J20" s="7">
        <v>8</v>
      </c>
      <c r="K20" s="7">
        <v>8</v>
      </c>
      <c r="L20" s="7">
        <v>8</v>
      </c>
      <c r="M20" s="7">
        <v>8</v>
      </c>
      <c r="N20" s="7">
        <v>8</v>
      </c>
      <c r="O20" s="7">
        <v>8</v>
      </c>
      <c r="P20" s="7">
        <v>8</v>
      </c>
      <c r="Q20" s="7">
        <f>1/8</f>
        <v>0.125</v>
      </c>
      <c r="R20" s="7">
        <f>1/7</f>
        <v>0.14285714285714285</v>
      </c>
      <c r="S20" s="7">
        <f>1/7</f>
        <v>0.14285714285714285</v>
      </c>
      <c r="T20" s="7">
        <v>7</v>
      </c>
      <c r="U20" s="7">
        <v>7</v>
      </c>
      <c r="V20" s="7">
        <v>7</v>
      </c>
      <c r="W20" s="7">
        <f>1/7</f>
        <v>0.14285714285714285</v>
      </c>
      <c r="X20" s="7">
        <v>7</v>
      </c>
      <c r="Y20" s="7">
        <v>7</v>
      </c>
      <c r="Z20" s="7">
        <v>7</v>
      </c>
      <c r="AA20" s="7">
        <v>7</v>
      </c>
      <c r="AB20" s="7">
        <v>7</v>
      </c>
      <c r="AC20" s="7">
        <v>7</v>
      </c>
      <c r="AD20" s="7">
        <v>7</v>
      </c>
      <c r="AE20" s="7">
        <v>7</v>
      </c>
      <c r="AF20" s="7">
        <v>7</v>
      </c>
      <c r="AG20" s="7">
        <v>7</v>
      </c>
      <c r="AH20" s="7">
        <v>7</v>
      </c>
      <c r="AI20" s="7">
        <v>7</v>
      </c>
      <c r="AJ20" s="7">
        <f>1/8</f>
        <v>0.125</v>
      </c>
      <c r="AK20" s="7">
        <f>1/8</f>
        <v>0.125</v>
      </c>
    </row>
    <row r="21" spans="1:37" x14ac:dyDescent="0.35">
      <c r="A21" s="3">
        <v>8</v>
      </c>
      <c r="B21" s="7">
        <f>1/4</f>
        <v>0.25</v>
      </c>
      <c r="C21" s="7">
        <v>1</v>
      </c>
      <c r="D21" s="18">
        <v>4</v>
      </c>
      <c r="E21" s="7">
        <v>4</v>
      </c>
      <c r="F21" s="7">
        <v>1</v>
      </c>
      <c r="G21" s="7">
        <v>3</v>
      </c>
      <c r="H21" s="7">
        <v>1</v>
      </c>
      <c r="I21" s="7">
        <f>1/5</f>
        <v>0.2</v>
      </c>
      <c r="J21" s="7">
        <v>1</v>
      </c>
      <c r="K21" s="7">
        <v>5</v>
      </c>
      <c r="L21" s="7">
        <v>5</v>
      </c>
      <c r="M21" s="7">
        <v>5</v>
      </c>
      <c r="N21" s="7">
        <f>1/5</f>
        <v>0.2</v>
      </c>
      <c r="O21" s="7">
        <v>1</v>
      </c>
      <c r="P21" s="7">
        <v>1</v>
      </c>
      <c r="Q21" s="7">
        <v>4</v>
      </c>
      <c r="R21" s="7">
        <v>4</v>
      </c>
      <c r="S21" s="7">
        <v>6</v>
      </c>
      <c r="T21" s="7">
        <f>1/5</f>
        <v>0.2</v>
      </c>
      <c r="U21" s="7">
        <v>5</v>
      </c>
      <c r="V21" s="7">
        <v>1</v>
      </c>
      <c r="W21" s="7">
        <v>3</v>
      </c>
      <c r="X21" s="7">
        <v>3</v>
      </c>
      <c r="Y21" s="7">
        <f>1/5</f>
        <v>0.2</v>
      </c>
      <c r="Z21" s="7">
        <f>1/3</f>
        <v>0.33333333333333331</v>
      </c>
      <c r="AA21" s="7">
        <f>1/3</f>
        <v>0.33333333333333331</v>
      </c>
      <c r="AB21" s="7">
        <f>1/3</f>
        <v>0.33333333333333331</v>
      </c>
      <c r="AC21" s="7">
        <f>1/7</f>
        <v>0.14285714285714285</v>
      </c>
      <c r="AD21" s="7">
        <f>1/3</f>
        <v>0.33333333333333331</v>
      </c>
      <c r="AE21" s="7">
        <f>1/5</f>
        <v>0.2</v>
      </c>
      <c r="AF21" s="7">
        <f>1/5</f>
        <v>0.2</v>
      </c>
      <c r="AG21" s="7">
        <v>1</v>
      </c>
      <c r="AH21" s="7">
        <f>1/3</f>
        <v>0.33333333333333331</v>
      </c>
      <c r="AI21" s="7">
        <v>7</v>
      </c>
      <c r="AJ21" s="7">
        <v>5</v>
      </c>
      <c r="AK21" s="7">
        <f>1/3</f>
        <v>0.33333333333333331</v>
      </c>
    </row>
    <row r="22" spans="1:37" x14ac:dyDescent="0.35">
      <c r="A22" s="3">
        <v>9</v>
      </c>
      <c r="B22" s="7">
        <f>1/3</f>
        <v>0.33333333333333331</v>
      </c>
      <c r="C22" s="7">
        <v>1</v>
      </c>
      <c r="D22" s="7">
        <v>1</v>
      </c>
      <c r="E22" s="7">
        <v>1</v>
      </c>
      <c r="F22" s="7">
        <v>3</v>
      </c>
      <c r="G22" s="7">
        <f>1/5</f>
        <v>0.2</v>
      </c>
      <c r="H22" s="7">
        <f t="shared" ref="H22:I22" si="3">1/5</f>
        <v>0.2</v>
      </c>
      <c r="I22" s="7">
        <f t="shared" si="3"/>
        <v>0.2</v>
      </c>
      <c r="J22" s="7">
        <v>1</v>
      </c>
      <c r="K22" s="7">
        <v>4</v>
      </c>
      <c r="L22" s="7">
        <v>4</v>
      </c>
      <c r="M22" s="7">
        <v>3</v>
      </c>
      <c r="N22" s="7">
        <f>1/5</f>
        <v>0.2</v>
      </c>
      <c r="O22" s="7">
        <v>4</v>
      </c>
      <c r="P22" s="7">
        <f>1/3</f>
        <v>0.33333333333333331</v>
      </c>
      <c r="Q22" s="7">
        <v>1</v>
      </c>
      <c r="R22" s="7">
        <v>1</v>
      </c>
      <c r="S22" s="7">
        <v>4</v>
      </c>
      <c r="T22" s="7">
        <f>1/5</f>
        <v>0.2</v>
      </c>
      <c r="U22" s="7">
        <v>1</v>
      </c>
      <c r="V22" s="7">
        <f>1/3</f>
        <v>0.33333333333333331</v>
      </c>
      <c r="W22" s="7">
        <v>1</v>
      </c>
      <c r="X22" s="7">
        <v>1</v>
      </c>
      <c r="Y22" s="7">
        <f>1/5</f>
        <v>0.2</v>
      </c>
      <c r="Z22" s="7">
        <v>1</v>
      </c>
      <c r="AA22" s="7">
        <f>1/3</f>
        <v>0.33333333333333331</v>
      </c>
      <c r="AB22" s="7">
        <v>1</v>
      </c>
      <c r="AC22" s="7">
        <f>1/4</f>
        <v>0.25</v>
      </c>
      <c r="AD22" s="7">
        <v>1</v>
      </c>
      <c r="AE22" s="7">
        <f>1/3</f>
        <v>0.33333333333333331</v>
      </c>
      <c r="AF22" s="7">
        <f>1/5</f>
        <v>0.2</v>
      </c>
      <c r="AG22" s="7">
        <f>1/3</f>
        <v>0.33333333333333331</v>
      </c>
      <c r="AH22" s="7">
        <f>1/5</f>
        <v>0.2</v>
      </c>
      <c r="AI22" s="7">
        <v>1</v>
      </c>
      <c r="AJ22" s="7">
        <v>1</v>
      </c>
      <c r="AK22" s="7">
        <f>1/4</f>
        <v>0.25</v>
      </c>
    </row>
    <row r="23" spans="1:37" x14ac:dyDescent="0.35">
      <c r="B23" s="14">
        <f>GEOMEAN(B14:B22)</f>
        <v>0.73486724613779941</v>
      </c>
      <c r="C23" s="14">
        <f t="shared" ref="C23:AK23" si="4">GEOMEAN(C14:C22)</f>
        <v>1.7168560731048446</v>
      </c>
      <c r="D23" s="14">
        <f t="shared" si="4"/>
        <v>1.3681870508549641</v>
      </c>
      <c r="E23" s="14">
        <f t="shared" si="4"/>
        <v>1.1791910810231305</v>
      </c>
      <c r="F23" s="14">
        <f t="shared" si="4"/>
        <v>1.5689261373928411</v>
      </c>
      <c r="G23" s="14">
        <f t="shared" si="4"/>
        <v>1.9965034251941496</v>
      </c>
      <c r="H23" s="14">
        <f t="shared" si="4"/>
        <v>0.5199557542279557</v>
      </c>
      <c r="I23" s="14">
        <f t="shared" si="4"/>
        <v>0.54535151490816358</v>
      </c>
      <c r="J23" s="14">
        <f t="shared" si="4"/>
        <v>2.0885061336048456</v>
      </c>
      <c r="K23" s="14">
        <f t="shared" si="4"/>
        <v>2.9688831967224836</v>
      </c>
      <c r="L23" s="14">
        <f t="shared" si="4"/>
        <v>2.9133632892674655</v>
      </c>
      <c r="M23" s="14">
        <f t="shared" si="4"/>
        <v>2.5450572561839446</v>
      </c>
      <c r="N23" s="14">
        <f t="shared" si="4"/>
        <v>1.3961863635697871</v>
      </c>
      <c r="O23" s="14">
        <f t="shared" si="4"/>
        <v>0.79509057281673989</v>
      </c>
      <c r="P23" s="14">
        <f t="shared" si="4"/>
        <v>0.64658571732345327</v>
      </c>
      <c r="Q23" s="14">
        <f t="shared" si="4"/>
        <v>0.59624316177110548</v>
      </c>
      <c r="R23" s="14">
        <f t="shared" si="4"/>
        <v>0.8830627079351584</v>
      </c>
      <c r="S23" s="14">
        <f t="shared" si="4"/>
        <v>0.79758318280483154</v>
      </c>
      <c r="T23" s="14">
        <f t="shared" si="4"/>
        <v>1.1212029343592333</v>
      </c>
      <c r="U23" s="14">
        <f t="shared" si="4"/>
        <v>0.60930088143698036</v>
      </c>
      <c r="V23" s="14">
        <f t="shared" si="4"/>
        <v>0.6648953112169218</v>
      </c>
      <c r="W23" s="14">
        <f t="shared" si="4"/>
        <v>1.3510667516017709</v>
      </c>
      <c r="X23" s="14">
        <f t="shared" si="4"/>
        <v>1.3639111874941723</v>
      </c>
      <c r="Y23" s="14">
        <f t="shared" si="4"/>
        <v>1.2956586452232193</v>
      </c>
      <c r="Z23" s="14">
        <f t="shared" si="4"/>
        <v>0.78338103693727235</v>
      </c>
      <c r="AA23" s="14">
        <f t="shared" si="4"/>
        <v>0.39699694112258316</v>
      </c>
      <c r="AB23" s="14">
        <f t="shared" si="4"/>
        <v>0.91015150282320911</v>
      </c>
      <c r="AC23" s="14">
        <f t="shared" si="4"/>
        <v>0.82393531273418974</v>
      </c>
      <c r="AD23" s="14">
        <f t="shared" si="4"/>
        <v>0.38938009600328688</v>
      </c>
      <c r="AE23" s="14">
        <f t="shared" si="4"/>
        <v>0.25785294718949248</v>
      </c>
      <c r="AF23" s="14">
        <f t="shared" si="4"/>
        <v>1.2230838525814101</v>
      </c>
      <c r="AG23" s="14">
        <f t="shared" si="4"/>
        <v>0.48708278116642428</v>
      </c>
      <c r="AH23" s="14">
        <f t="shared" si="4"/>
        <v>0.4291602023433459</v>
      </c>
      <c r="AI23" s="14">
        <f t="shared" si="4"/>
        <v>0.74015587965171958</v>
      </c>
      <c r="AJ23" s="14">
        <f t="shared" si="4"/>
        <v>0.39968778241989961</v>
      </c>
      <c r="AK23" s="14">
        <f t="shared" si="4"/>
        <v>0.42113464756780494</v>
      </c>
    </row>
    <row r="27" spans="1:37" x14ac:dyDescent="0.35">
      <c r="B27" s="31" t="s">
        <v>42</v>
      </c>
      <c r="C27" s="31"/>
      <c r="D27" s="31"/>
      <c r="E27" s="31"/>
      <c r="F27" s="31"/>
      <c r="G27" s="31"/>
      <c r="H27" s="31"/>
      <c r="I27" s="31"/>
      <c r="J27" s="31"/>
      <c r="K27" s="31"/>
    </row>
    <row r="28" spans="1:37" x14ac:dyDescent="0.35">
      <c r="B28" s="3"/>
      <c r="C28" s="3" t="s">
        <v>43</v>
      </c>
      <c r="D28" s="3" t="s">
        <v>44</v>
      </c>
      <c r="E28" s="3" t="s">
        <v>45</v>
      </c>
      <c r="F28" s="3" t="s">
        <v>46</v>
      </c>
      <c r="G28" s="3" t="s">
        <v>64</v>
      </c>
      <c r="H28" s="3" t="s">
        <v>65</v>
      </c>
      <c r="I28" s="3" t="s">
        <v>66</v>
      </c>
      <c r="J28" s="3" t="s">
        <v>67</v>
      </c>
      <c r="K28" s="3" t="s">
        <v>68</v>
      </c>
    </row>
    <row r="29" spans="1:37" x14ac:dyDescent="0.35">
      <c r="B29" s="3" t="s">
        <v>43</v>
      </c>
      <c r="C29" s="6">
        <v>1</v>
      </c>
      <c r="D29" s="7">
        <f t="shared" ref="D29:K29" si="5">B23</f>
        <v>0.73486724613779941</v>
      </c>
      <c r="E29" s="7">
        <f t="shared" si="5"/>
        <v>1.7168560731048446</v>
      </c>
      <c r="F29" s="7">
        <f t="shared" si="5"/>
        <v>1.3681870508549641</v>
      </c>
      <c r="G29" s="7">
        <f t="shared" si="5"/>
        <v>1.1791910810231305</v>
      </c>
      <c r="H29" s="7">
        <f t="shared" si="5"/>
        <v>1.5689261373928411</v>
      </c>
      <c r="I29" s="7">
        <f t="shared" si="5"/>
        <v>1.9965034251941496</v>
      </c>
      <c r="J29" s="7">
        <f t="shared" si="5"/>
        <v>0.5199557542279557</v>
      </c>
      <c r="K29" s="7">
        <f t="shared" si="5"/>
        <v>0.54535151490816358</v>
      </c>
    </row>
    <row r="30" spans="1:37" x14ac:dyDescent="0.35">
      <c r="B30" s="3" t="s">
        <v>44</v>
      </c>
      <c r="C30" s="7">
        <f>1/D29</f>
        <v>1.3607900001743769</v>
      </c>
      <c r="D30" s="6">
        <v>1</v>
      </c>
      <c r="E30" s="7">
        <f t="shared" ref="E30:K30" si="6">J23</f>
        <v>2.0885061336048456</v>
      </c>
      <c r="F30" s="7">
        <f t="shared" si="6"/>
        <v>2.9688831967224836</v>
      </c>
      <c r="G30" s="7">
        <f t="shared" si="6"/>
        <v>2.9133632892674655</v>
      </c>
      <c r="H30" s="7">
        <f t="shared" si="6"/>
        <v>2.5450572561839446</v>
      </c>
      <c r="I30" s="7">
        <f t="shared" si="6"/>
        <v>1.3961863635697871</v>
      </c>
      <c r="J30" s="7">
        <f t="shared" si="6"/>
        <v>0.79509057281673989</v>
      </c>
      <c r="K30" s="7">
        <f t="shared" si="6"/>
        <v>0.64658571732345327</v>
      </c>
    </row>
    <row r="31" spans="1:37" x14ac:dyDescent="0.35">
      <c r="B31" s="3" t="s">
        <v>45</v>
      </c>
      <c r="C31" s="7">
        <f>1/E29</f>
        <v>0.58246000679110643</v>
      </c>
      <c r="D31" s="7">
        <f>1/E30</f>
        <v>0.47881113869364594</v>
      </c>
      <c r="E31" s="6">
        <v>1</v>
      </c>
      <c r="F31" s="7">
        <f t="shared" ref="F31:K31" si="7">Q23</f>
        <v>0.59624316177110548</v>
      </c>
      <c r="G31" s="7">
        <f t="shared" si="7"/>
        <v>0.8830627079351584</v>
      </c>
      <c r="H31" s="7">
        <f t="shared" si="7"/>
        <v>0.79758318280483154</v>
      </c>
      <c r="I31" s="7">
        <f t="shared" si="7"/>
        <v>1.1212029343592333</v>
      </c>
      <c r="J31" s="7">
        <f t="shared" si="7"/>
        <v>0.60930088143698036</v>
      </c>
      <c r="K31" s="7">
        <f t="shared" si="7"/>
        <v>0.6648953112169218</v>
      </c>
    </row>
    <row r="32" spans="1:37" x14ac:dyDescent="0.35">
      <c r="B32" s="3" t="s">
        <v>46</v>
      </c>
      <c r="C32" s="7">
        <f>1/F29</f>
        <v>0.73089421462884896</v>
      </c>
      <c r="D32" s="7">
        <f>1/F30</f>
        <v>0.33682699309422343</v>
      </c>
      <c r="E32" s="7">
        <f>1/F31</f>
        <v>1.6771680819442163</v>
      </c>
      <c r="F32" s="6">
        <v>1</v>
      </c>
      <c r="G32" s="7">
        <f>W23</f>
        <v>1.3510667516017709</v>
      </c>
      <c r="H32" s="7">
        <f>X23</f>
        <v>1.3639111874941723</v>
      </c>
      <c r="I32" s="7">
        <f>Y23</f>
        <v>1.2956586452232193</v>
      </c>
      <c r="J32" s="7">
        <f>Z23</f>
        <v>0.78338103693727235</v>
      </c>
      <c r="K32" s="7">
        <f>AA23</f>
        <v>0.39699694112258316</v>
      </c>
    </row>
    <row r="33" spans="2:25" x14ac:dyDescent="0.35">
      <c r="B33" s="3" t="s">
        <v>64</v>
      </c>
      <c r="C33" s="7">
        <f>1/G29</f>
        <v>0.84803897866353051</v>
      </c>
      <c r="D33" s="7">
        <f>1/G30</f>
        <v>0.34324589854066551</v>
      </c>
      <c r="E33" s="7">
        <f>1/G31</f>
        <v>1.1324224101120439</v>
      </c>
      <c r="F33" s="7">
        <f>1/G32</f>
        <v>0.74015587965171958</v>
      </c>
      <c r="G33" s="6">
        <v>1</v>
      </c>
      <c r="H33" s="7">
        <f>AB23</f>
        <v>0.91015150282320911</v>
      </c>
      <c r="I33" s="7">
        <f>AC23</f>
        <v>0.82393531273418974</v>
      </c>
      <c r="J33" s="7">
        <f>AD23</f>
        <v>0.38938009600328688</v>
      </c>
      <c r="K33" s="7">
        <f>AE23</f>
        <v>0.25785294718949248</v>
      </c>
    </row>
    <row r="34" spans="2:25" x14ac:dyDescent="0.35">
      <c r="B34" s="3" t="s">
        <v>65</v>
      </c>
      <c r="C34" s="7">
        <f>1/H29</f>
        <v>0.63737863508459824</v>
      </c>
      <c r="D34" s="7">
        <f>1/H30</f>
        <v>0.39291846875751574</v>
      </c>
      <c r="E34" s="7">
        <f>1/H31</f>
        <v>1.2537877196499263</v>
      </c>
      <c r="F34" s="7">
        <f>1/H32</f>
        <v>0.73318556894986453</v>
      </c>
      <c r="G34" s="7">
        <f>1/H33</f>
        <v>1.0987181770266696</v>
      </c>
      <c r="H34" s="6">
        <v>1</v>
      </c>
      <c r="I34" s="7">
        <f>AF23</f>
        <v>1.2230838525814101</v>
      </c>
      <c r="J34" s="7">
        <f>AG23</f>
        <v>0.48708278116642428</v>
      </c>
      <c r="K34" s="7">
        <f>AH23</f>
        <v>0.4291602023433459</v>
      </c>
    </row>
    <row r="35" spans="2:25" x14ac:dyDescent="0.35">
      <c r="B35" s="3" t="s">
        <v>66</v>
      </c>
      <c r="C35" s="7">
        <f>1/I29</f>
        <v>0.50087567463239147</v>
      </c>
      <c r="D35" s="7">
        <f>1/I30</f>
        <v>0.71623676186264074</v>
      </c>
      <c r="E35" s="7">
        <f>1/I31</f>
        <v>0.89189919982817323</v>
      </c>
      <c r="F35" s="7">
        <f>1/I32</f>
        <v>0.77180822563624973</v>
      </c>
      <c r="G35" s="7">
        <f>1/I33</f>
        <v>1.2136875122897064</v>
      </c>
      <c r="H35" s="7">
        <f>1/I34</f>
        <v>0.81760543064110047</v>
      </c>
      <c r="I35" s="6">
        <v>1</v>
      </c>
      <c r="J35" s="7">
        <f>AI23</f>
        <v>0.74015587965171958</v>
      </c>
      <c r="K35" s="7">
        <f>AJ23</f>
        <v>0.39968778241989961</v>
      </c>
      <c r="O35" s="31" t="s">
        <v>56</v>
      </c>
      <c r="P35" s="31"/>
      <c r="Q35" s="31"/>
      <c r="R35" s="31"/>
      <c r="S35" s="31"/>
      <c r="T35" s="31"/>
      <c r="U35" s="31"/>
      <c r="V35" s="31"/>
      <c r="W35" s="31"/>
      <c r="X35" s="31"/>
      <c r="Y35" s="31"/>
    </row>
    <row r="36" spans="2:25" x14ac:dyDescent="0.35">
      <c r="B36" s="3" t="s">
        <v>67</v>
      </c>
      <c r="C36" s="7">
        <f>1/J29</f>
        <v>1.9232405678149036</v>
      </c>
      <c r="D36" s="7">
        <f>1/J30</f>
        <v>1.2577183457946615</v>
      </c>
      <c r="E36" s="7">
        <f>1/J31</f>
        <v>1.6412252640133911</v>
      </c>
      <c r="F36" s="7">
        <f>1/J32</f>
        <v>1.2765180070092417</v>
      </c>
      <c r="G36" s="7">
        <f>1/J33</f>
        <v>2.568184687055906</v>
      </c>
      <c r="H36" s="7">
        <f>1/J34</f>
        <v>2.0530391109397983</v>
      </c>
      <c r="I36" s="7">
        <f>1/J35</f>
        <v>1.3510667516017709</v>
      </c>
      <c r="J36" s="6">
        <v>1</v>
      </c>
      <c r="K36" s="7">
        <f>AK23</f>
        <v>0.42113464756780494</v>
      </c>
      <c r="O36" s="3" t="s">
        <v>55</v>
      </c>
      <c r="P36" s="5">
        <v>1</v>
      </c>
      <c r="Q36" s="5">
        <v>2</v>
      </c>
      <c r="R36" s="5">
        <v>3</v>
      </c>
      <c r="S36" s="5">
        <v>4</v>
      </c>
      <c r="T36" s="5">
        <v>5</v>
      </c>
      <c r="U36" s="5">
        <v>6</v>
      </c>
      <c r="V36" s="5">
        <v>7</v>
      </c>
      <c r="W36" s="5">
        <v>8</v>
      </c>
      <c r="X36" s="5">
        <v>9</v>
      </c>
      <c r="Y36" s="5">
        <v>10</v>
      </c>
    </row>
    <row r="37" spans="2:25" x14ac:dyDescent="0.35">
      <c r="B37" s="3" t="s">
        <v>68</v>
      </c>
      <c r="C37" s="7">
        <f>1/K29</f>
        <v>1.8336796958717509</v>
      </c>
      <c r="D37" s="7">
        <f>1/K30</f>
        <v>1.5465853531988116</v>
      </c>
      <c r="E37" s="7">
        <f>1/K31</f>
        <v>1.5039961677121083</v>
      </c>
      <c r="F37" s="7">
        <f>1/K32</f>
        <v>2.5189110958193099</v>
      </c>
      <c r="G37" s="7">
        <f>1/K33</f>
        <v>3.8781794464622279</v>
      </c>
      <c r="H37" s="7">
        <f>1/K34</f>
        <v>2.3301321849968715</v>
      </c>
      <c r="I37" s="7">
        <f>1/K35</f>
        <v>2.5019528841875656</v>
      </c>
      <c r="J37" s="7">
        <f>1/K36</f>
        <v>2.3745374686583931</v>
      </c>
      <c r="K37" s="6">
        <v>1</v>
      </c>
      <c r="O37" s="3" t="s">
        <v>53</v>
      </c>
      <c r="P37" s="5">
        <v>0</v>
      </c>
      <c r="Q37" s="5">
        <v>0</v>
      </c>
      <c r="R37" s="5">
        <v>0.57999999999999996</v>
      </c>
      <c r="S37" s="5">
        <v>0.9</v>
      </c>
      <c r="T37" s="5">
        <v>1.1200000000000001</v>
      </c>
      <c r="U37" s="5">
        <v>1.24</v>
      </c>
      <c r="V37" s="5">
        <v>1.32</v>
      </c>
      <c r="W37" s="5">
        <v>1.41</v>
      </c>
      <c r="X37" s="5">
        <v>1.45</v>
      </c>
      <c r="Y37" s="5">
        <v>1.49</v>
      </c>
    </row>
    <row r="38" spans="2:25" x14ac:dyDescent="0.35">
      <c r="B38" s="20" t="s">
        <v>47</v>
      </c>
      <c r="C38" s="21">
        <f>SUM(C29:C37)</f>
        <v>9.4173577736615073</v>
      </c>
      <c r="D38" s="21">
        <f t="shared" ref="D38:K38" si="8">SUM(D29:D37)</f>
        <v>6.8072102060799642</v>
      </c>
      <c r="E38" s="21">
        <f t="shared" si="8"/>
        <v>12.90586104996955</v>
      </c>
      <c r="F38" s="21">
        <f t="shared" si="8"/>
        <v>11.97389218641494</v>
      </c>
      <c r="G38" s="21">
        <f t="shared" si="8"/>
        <v>16.085453652662036</v>
      </c>
      <c r="H38" s="21">
        <f t="shared" si="8"/>
        <v>13.386405993276767</v>
      </c>
      <c r="I38" s="21">
        <f t="shared" si="8"/>
        <v>12.709590169451326</v>
      </c>
      <c r="J38" s="21">
        <f t="shared" si="8"/>
        <v>7.698884470898772</v>
      </c>
      <c r="K38" s="21">
        <f t="shared" si="8"/>
        <v>4.7616650640916651</v>
      </c>
    </row>
    <row r="41" spans="2:25" x14ac:dyDescent="0.35">
      <c r="B41" s="31" t="s">
        <v>48</v>
      </c>
      <c r="C41" s="31"/>
      <c r="D41" s="31"/>
      <c r="E41" s="31"/>
      <c r="F41" s="31"/>
      <c r="G41" s="31"/>
      <c r="H41" s="31"/>
      <c r="I41" s="31"/>
      <c r="J41" s="31"/>
      <c r="K41" s="31"/>
      <c r="L41" s="31" t="s">
        <v>49</v>
      </c>
      <c r="O41" s="3" t="s">
        <v>50</v>
      </c>
      <c r="P41" s="3"/>
    </row>
    <row r="42" spans="2:25" x14ac:dyDescent="0.35">
      <c r="B42" s="3"/>
      <c r="C42" s="3" t="s">
        <v>43</v>
      </c>
      <c r="D42" s="3" t="s">
        <v>44</v>
      </c>
      <c r="E42" s="3" t="s">
        <v>45</v>
      </c>
      <c r="F42" s="3" t="s">
        <v>46</v>
      </c>
      <c r="G42" s="3" t="s">
        <v>64</v>
      </c>
      <c r="H42" s="3" t="s">
        <v>65</v>
      </c>
      <c r="I42" s="3" t="s">
        <v>66</v>
      </c>
      <c r="J42" s="3" t="s">
        <v>67</v>
      </c>
      <c r="K42" s="3" t="s">
        <v>68</v>
      </c>
      <c r="L42" s="31"/>
      <c r="O42" s="3" t="s">
        <v>51</v>
      </c>
      <c r="P42" s="7">
        <f t="array" ref="P42">MMULT(C38:K38,L43:L51)</f>
        <v>9.2740113048162733</v>
      </c>
    </row>
    <row r="43" spans="2:25" x14ac:dyDescent="0.35">
      <c r="B43" s="3" t="s">
        <v>43</v>
      </c>
      <c r="C43" s="7">
        <f>C29/$C$38</f>
        <v>0.10618689700807617</v>
      </c>
      <c r="D43" s="7">
        <f>D29/$D$38</f>
        <v>0.10795424614351434</v>
      </c>
      <c r="E43" s="7">
        <f>E29/$E$38</f>
        <v>0.13302917693421898</v>
      </c>
      <c r="F43" s="7">
        <f>F29/$F$38</f>
        <v>0.11426418657813288</v>
      </c>
      <c r="G43" s="7">
        <f>G29/$G$38</f>
        <v>7.3307915740876986E-2</v>
      </c>
      <c r="H43" s="7">
        <f>H29/$H$38</f>
        <v>0.11720293992135183</v>
      </c>
      <c r="I43" s="7">
        <f>I29/$I$38</f>
        <v>0.15708637324851984</v>
      </c>
      <c r="J43" s="7">
        <f>J29/$J$38</f>
        <v>6.7536505605890168E-2</v>
      </c>
      <c r="K43" s="7">
        <f>K29/$K$38</f>
        <v>0.11452958315374388</v>
      </c>
      <c r="L43" s="22">
        <f>AVERAGE(C43:K43)</f>
        <v>0.11012198048159168</v>
      </c>
      <c r="O43" s="3" t="s">
        <v>52</v>
      </c>
      <c r="P43" s="7">
        <f>(P42-9)/(9-1)</f>
        <v>3.4251413102034167E-2</v>
      </c>
    </row>
    <row r="44" spans="2:25" x14ac:dyDescent="0.35">
      <c r="B44" s="3" t="s">
        <v>44</v>
      </c>
      <c r="C44" s="7">
        <f>C30/$C$38</f>
        <v>0.14449806759813652</v>
      </c>
      <c r="D44" s="7">
        <f t="shared" ref="D44:D51" si="9">D30/$D$38</f>
        <v>0.14690305862845762</v>
      </c>
      <c r="E44" s="7">
        <f t="shared" ref="E44:E51" si="10">E30/$E$38</f>
        <v>0.16182617537245012</v>
      </c>
      <c r="F44" s="7">
        <f t="shared" ref="F44:F51" si="11">F30/$F$38</f>
        <v>0.2479463778779343</v>
      </c>
      <c r="G44" s="7">
        <f t="shared" ref="G44:G51" si="12">G30/$G$38</f>
        <v>0.18111788154543737</v>
      </c>
      <c r="H44" s="7">
        <f t="shared" ref="H44:H51" si="13">H30/$H$38</f>
        <v>0.19012252112046971</v>
      </c>
      <c r="I44" s="7">
        <f t="shared" ref="I44:I51" si="14">I30/$I$38</f>
        <v>0.10985298069843746</v>
      </c>
      <c r="J44" s="7">
        <f t="shared" ref="J44:J51" si="15">J30/$J$38</f>
        <v>0.10327347758264524</v>
      </c>
      <c r="K44" s="7">
        <f t="shared" ref="K44:K51" si="16">K30/$K$38</f>
        <v>0.13578983582852985</v>
      </c>
      <c r="L44" s="22">
        <f t="shared" ref="L44:L51" si="17">AVERAGE(C44:K44)</f>
        <v>0.15792559736138867</v>
      </c>
      <c r="O44" s="3" t="s">
        <v>53</v>
      </c>
      <c r="P44" s="7">
        <f>X37</f>
        <v>1.45</v>
      </c>
    </row>
    <row r="45" spans="2:25" x14ac:dyDescent="0.35">
      <c r="B45" s="3" t="s">
        <v>45</v>
      </c>
      <c r="C45" s="7">
        <f t="shared" ref="C45:C51" si="18">C31/$C$38</f>
        <v>6.1849620752450568E-2</v>
      </c>
      <c r="D45" s="7">
        <f t="shared" si="9"/>
        <v>7.033882077947122E-2</v>
      </c>
      <c r="E45" s="7">
        <f t="shared" si="10"/>
        <v>7.7484175300520486E-2</v>
      </c>
      <c r="F45" s="7">
        <f t="shared" si="11"/>
        <v>4.9795267277216441E-2</v>
      </c>
      <c r="G45" s="7">
        <f t="shared" si="12"/>
        <v>5.4898215928713794E-2</v>
      </c>
      <c r="H45" s="7">
        <f t="shared" si="13"/>
        <v>5.9581577251236244E-2</v>
      </c>
      <c r="I45" s="7">
        <f t="shared" si="14"/>
        <v>8.8217080126953909E-2</v>
      </c>
      <c r="J45" s="7">
        <f t="shared" si="15"/>
        <v>7.9141450133469821E-2</v>
      </c>
      <c r="K45" s="7">
        <f t="shared" si="16"/>
        <v>0.13963504410064112</v>
      </c>
      <c r="L45" s="22">
        <f t="shared" si="17"/>
        <v>7.5660139072297058E-2</v>
      </c>
      <c r="O45" s="3" t="s">
        <v>54</v>
      </c>
      <c r="P45" s="7">
        <f>P43/P44</f>
        <v>2.3621664208299427E-2</v>
      </c>
    </row>
    <row r="46" spans="2:25" x14ac:dyDescent="0.35">
      <c r="B46" s="3" t="s">
        <v>46</v>
      </c>
      <c r="C46" s="7">
        <f t="shared" si="18"/>
        <v>7.7611388692592306E-2</v>
      </c>
      <c r="D46" s="7">
        <f t="shared" si="9"/>
        <v>4.9480915514167792E-2</v>
      </c>
      <c r="E46" s="7">
        <f t="shared" si="10"/>
        <v>0.12995398566980337</v>
      </c>
      <c r="F46" s="7">
        <f t="shared" si="11"/>
        <v>8.3515032909228695E-2</v>
      </c>
      <c r="G46" s="7">
        <f t="shared" si="12"/>
        <v>8.3993077271910105E-2</v>
      </c>
      <c r="H46" s="7">
        <f t="shared" si="13"/>
        <v>0.10188777989993636</v>
      </c>
      <c r="I46" s="7">
        <f t="shared" si="14"/>
        <v>0.10194338510910088</v>
      </c>
      <c r="J46" s="7">
        <f t="shared" si="15"/>
        <v>0.1017525382928392</v>
      </c>
      <c r="K46" s="7">
        <f t="shared" si="16"/>
        <v>8.3373554372059608E-2</v>
      </c>
      <c r="L46" s="22">
        <f t="shared" si="17"/>
        <v>9.0390184192404244E-2</v>
      </c>
    </row>
    <row r="47" spans="2:25" x14ac:dyDescent="0.35">
      <c r="B47" s="3" t="s">
        <v>64</v>
      </c>
      <c r="C47" s="7">
        <f t="shared" si="18"/>
        <v>9.0050627686178428E-2</v>
      </c>
      <c r="D47" s="7">
        <f t="shared" si="9"/>
        <v>5.0423872357296999E-2</v>
      </c>
      <c r="E47" s="7">
        <f t="shared" si="10"/>
        <v>8.7744816539359519E-2</v>
      </c>
      <c r="F47" s="7">
        <f t="shared" si="11"/>
        <v>6.1814142647072474E-2</v>
      </c>
      <c r="G47" s="7">
        <f t="shared" si="12"/>
        <v>6.2167969992845469E-2</v>
      </c>
      <c r="H47" s="7">
        <f t="shared" si="13"/>
        <v>6.7990729048583068E-2</v>
      </c>
      <c r="I47" s="7">
        <f t="shared" si="14"/>
        <v>6.4827842735212221E-2</v>
      </c>
      <c r="J47" s="7">
        <f t="shared" si="15"/>
        <v>5.0576170804369845E-2</v>
      </c>
      <c r="K47" s="7">
        <f t="shared" si="16"/>
        <v>5.4151844726332193E-2</v>
      </c>
      <c r="L47" s="22">
        <f t="shared" si="17"/>
        <v>6.5527557393027791E-2</v>
      </c>
    </row>
    <row r="48" spans="2:25" x14ac:dyDescent="0.35">
      <c r="B48" s="3" t="s">
        <v>65</v>
      </c>
      <c r="C48" s="7">
        <f t="shared" si="18"/>
        <v>6.7681259478876404E-2</v>
      </c>
      <c r="D48" s="7">
        <f t="shared" si="9"/>
        <v>5.7720924852089121E-2</v>
      </c>
      <c r="E48" s="7">
        <f t="shared" si="10"/>
        <v>9.7148707458994718E-2</v>
      </c>
      <c r="F48" s="7">
        <f t="shared" si="11"/>
        <v>6.1232016919419499E-2</v>
      </c>
      <c r="G48" s="7">
        <f t="shared" si="12"/>
        <v>6.8305078659987875E-2</v>
      </c>
      <c r="H48" s="7">
        <f t="shared" si="13"/>
        <v>7.4702649874973409E-2</v>
      </c>
      <c r="I48" s="7">
        <f t="shared" si="14"/>
        <v>9.6233146488169621E-2</v>
      </c>
      <c r="J48" s="7">
        <f t="shared" si="15"/>
        <v>6.3266669737357673E-2</v>
      </c>
      <c r="K48" s="7">
        <f t="shared" si="16"/>
        <v>9.0128179232869352E-2</v>
      </c>
      <c r="L48" s="22">
        <f t="shared" si="17"/>
        <v>7.5157625855859736E-2</v>
      </c>
    </row>
    <row r="49" spans="2:13" x14ac:dyDescent="0.35">
      <c r="B49" s="3" t="s">
        <v>66</v>
      </c>
      <c r="C49" s="7">
        <f t="shared" si="18"/>
        <v>5.3186433676040423E-2</v>
      </c>
      <c r="D49" s="7">
        <f t="shared" si="9"/>
        <v>0.10521737101976414</v>
      </c>
      <c r="E49" s="7">
        <f t="shared" si="10"/>
        <v>6.9108073949880125E-2</v>
      </c>
      <c r="F49" s="7">
        <f t="shared" si="11"/>
        <v>6.4457589363624807E-2</v>
      </c>
      <c r="G49" s="7">
        <f t="shared" si="12"/>
        <v>7.5452488844717738E-2</v>
      </c>
      <c r="H49" s="7">
        <f t="shared" si="13"/>
        <v>6.1077292221058982E-2</v>
      </c>
      <c r="I49" s="7">
        <f t="shared" si="14"/>
        <v>7.8680743176408025E-2</v>
      </c>
      <c r="J49" s="7">
        <f t="shared" si="15"/>
        <v>9.6138068112264247E-2</v>
      </c>
      <c r="K49" s="7">
        <f t="shared" si="16"/>
        <v>8.3938659489932857E-2</v>
      </c>
      <c r="L49" s="22">
        <f t="shared" si="17"/>
        <v>7.6361857761521254E-2</v>
      </c>
    </row>
    <row r="50" spans="2:13" x14ac:dyDescent="0.35">
      <c r="B50" s="3" t="s">
        <v>67</v>
      </c>
      <c r="C50" s="7">
        <f t="shared" si="18"/>
        <v>0.20422294809631511</v>
      </c>
      <c r="D50" s="7">
        <f t="shared" si="9"/>
        <v>0.18476267189035989</v>
      </c>
      <c r="E50" s="7">
        <f t="shared" si="10"/>
        <v>0.12716898606445662</v>
      </c>
      <c r="F50" s="7">
        <f t="shared" si="11"/>
        <v>0.10660844336459985</v>
      </c>
      <c r="G50" s="7">
        <f t="shared" si="12"/>
        <v>0.1596588285609768</v>
      </c>
      <c r="H50" s="7">
        <f t="shared" si="13"/>
        <v>0.15336746188416245</v>
      </c>
      <c r="I50" s="7">
        <f t="shared" si="14"/>
        <v>0.1063029360969628</v>
      </c>
      <c r="J50" s="7">
        <f t="shared" si="15"/>
        <v>0.12988894738970663</v>
      </c>
      <c r="K50" s="7">
        <f t="shared" si="16"/>
        <v>8.8442727890215553E-2</v>
      </c>
      <c r="L50" s="22">
        <f t="shared" si="17"/>
        <v>0.14004710569308398</v>
      </c>
    </row>
    <row r="51" spans="2:13" x14ac:dyDescent="0.35">
      <c r="B51" s="3" t="s">
        <v>68</v>
      </c>
      <c r="C51" s="7">
        <f t="shared" si="18"/>
        <v>0.19471275701133406</v>
      </c>
      <c r="D51" s="7">
        <f t="shared" si="9"/>
        <v>0.22719811881487884</v>
      </c>
      <c r="E51" s="7">
        <f t="shared" si="10"/>
        <v>0.11653590271031601</v>
      </c>
      <c r="F51" s="7">
        <f t="shared" si="11"/>
        <v>0.21036694306277098</v>
      </c>
      <c r="G51" s="7">
        <f t="shared" si="12"/>
        <v>0.24109854345453383</v>
      </c>
      <c r="H51" s="7">
        <f t="shared" si="13"/>
        <v>0.17406704877822807</v>
      </c>
      <c r="I51" s="7">
        <f t="shared" si="14"/>
        <v>0.19685551232023518</v>
      </c>
      <c r="J51" s="7">
        <f t="shared" si="15"/>
        <v>0.30842617234145719</v>
      </c>
      <c r="K51" s="7">
        <f t="shared" si="16"/>
        <v>0.21001057120567548</v>
      </c>
      <c r="L51" s="22">
        <f t="shared" si="17"/>
        <v>0.2088079521888255</v>
      </c>
    </row>
    <row r="52" spans="2:13" x14ac:dyDescent="0.35">
      <c r="B52" s="20" t="s">
        <v>47</v>
      </c>
      <c r="C52" s="21">
        <f>SUM(C43:C51)</f>
        <v>1</v>
      </c>
      <c r="D52" s="21">
        <f t="shared" ref="D52:K52" si="19">SUM(D43:D51)</f>
        <v>1</v>
      </c>
      <c r="E52" s="21">
        <f t="shared" si="19"/>
        <v>1</v>
      </c>
      <c r="F52" s="21">
        <f t="shared" si="19"/>
        <v>1</v>
      </c>
      <c r="G52" s="21">
        <f t="shared" si="19"/>
        <v>1</v>
      </c>
      <c r="H52" s="21">
        <f t="shared" si="19"/>
        <v>1.0000000000000002</v>
      </c>
      <c r="I52" s="21">
        <f t="shared" si="19"/>
        <v>1</v>
      </c>
      <c r="J52" s="21">
        <f t="shared" si="19"/>
        <v>1</v>
      </c>
      <c r="K52" s="21">
        <f t="shared" si="19"/>
        <v>0.99999999999999978</v>
      </c>
      <c r="L52" s="7">
        <f>AVERAGE(C52:K52)</f>
        <v>1</v>
      </c>
    </row>
    <row r="55" spans="2:13" x14ac:dyDescent="0.35">
      <c r="B55" s="29" t="s">
        <v>57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spans="2:13" x14ac:dyDescent="0.35">
      <c r="B56" s="23"/>
      <c r="C56" s="24" t="s">
        <v>43</v>
      </c>
      <c r="D56" s="24" t="s">
        <v>44</v>
      </c>
      <c r="E56" s="24" t="s">
        <v>45</v>
      </c>
      <c r="F56" s="24" t="s">
        <v>46</v>
      </c>
      <c r="G56" s="24" t="s">
        <v>64</v>
      </c>
      <c r="H56" s="24" t="s">
        <v>65</v>
      </c>
      <c r="I56" s="24" t="s">
        <v>66</v>
      </c>
      <c r="J56" s="24" t="s">
        <v>67</v>
      </c>
      <c r="K56" s="24" t="s">
        <v>68</v>
      </c>
      <c r="L56" s="15" t="s">
        <v>59</v>
      </c>
      <c r="M56" s="15" t="s">
        <v>58</v>
      </c>
    </row>
    <row r="57" spans="2:13" x14ac:dyDescent="0.35">
      <c r="B57" s="15" t="s">
        <v>43</v>
      </c>
      <c r="C57" s="7">
        <f t="array" ref="C57:K65">MMULT(C29:K37,C29:K37)</f>
        <v>9</v>
      </c>
      <c r="D57" s="7">
        <v>6.7011988963014026</v>
      </c>
      <c r="E57" s="7">
        <v>14.019860194903696</v>
      </c>
      <c r="F57" s="7">
        <v>11.543214659680835</v>
      </c>
      <c r="G57" s="7">
        <v>15.461173409998555</v>
      </c>
      <c r="H57" s="7">
        <v>13.28737784200484</v>
      </c>
      <c r="I57" s="7">
        <v>13.674110050356511</v>
      </c>
      <c r="J57" s="7">
        <v>7.7381230348203047</v>
      </c>
      <c r="K57" s="7">
        <v>5.2448812864563825</v>
      </c>
      <c r="L57" s="7">
        <f>SUM(C57:K57)</f>
        <v>96.669939374522514</v>
      </c>
      <c r="M57" s="7">
        <f>L57/$L$66</f>
        <v>0.10885397899724639</v>
      </c>
    </row>
    <row r="58" spans="2:13" x14ac:dyDescent="0.35">
      <c r="B58" s="15" t="s">
        <v>44</v>
      </c>
      <c r="C58" s="7">
        <v>13.614898930960241</v>
      </c>
      <c r="D58" s="7">
        <v>9</v>
      </c>
      <c r="E58" s="7">
        <v>21.505371067682926</v>
      </c>
      <c r="F58" s="7">
        <v>16.788408862685891</v>
      </c>
      <c r="G58" s="7">
        <v>22.327148764714291</v>
      </c>
      <c r="H58" s="7">
        <v>19.872257648930923</v>
      </c>
      <c r="I58" s="7">
        <v>19.902681773935342</v>
      </c>
      <c r="J58" s="7">
        <v>10.838823964213001</v>
      </c>
      <c r="K58" s="7">
        <v>7.3388912231229551</v>
      </c>
      <c r="L58" s="7">
        <f t="shared" ref="L58:L65" si="20">SUM(C58:K58)</f>
        <v>141.18848223624556</v>
      </c>
      <c r="M58" s="7">
        <f t="shared" ref="M58:M65" si="21">L58/$L$66</f>
        <v>0.15898352868986973</v>
      </c>
    </row>
    <row r="59" spans="2:13" x14ac:dyDescent="0.35">
      <c r="B59" s="15" t="s">
        <v>45</v>
      </c>
      <c r="C59" s="7">
        <v>6.4621266592856799</v>
      </c>
      <c r="D59" s="7">
        <v>4.8006696709701604</v>
      </c>
      <c r="E59" s="7">
        <v>9</v>
      </c>
      <c r="F59" s="7">
        <v>7.9672648127642045</v>
      </c>
      <c r="G59" s="7">
        <v>11.033961830971862</v>
      </c>
      <c r="H59" s="7">
        <v>9.0614625388681489</v>
      </c>
      <c r="I59" s="7">
        <v>9.0361670217075236</v>
      </c>
      <c r="J59" s="7">
        <v>5.5102588541360955</v>
      </c>
      <c r="K59" s="7">
        <v>3.4684553328296976</v>
      </c>
      <c r="L59" s="7">
        <f t="shared" si="20"/>
        <v>66.340366721533371</v>
      </c>
      <c r="M59" s="7">
        <f t="shared" si="21"/>
        <v>7.4701742159969012E-2</v>
      </c>
    </row>
    <row r="60" spans="2:13" x14ac:dyDescent="0.35">
      <c r="B60" s="15" t="s">
        <v>46</v>
      </c>
      <c r="C60" s="7">
        <v>7.7956670034182567</v>
      </c>
      <c r="D60" s="7">
        <v>5.540725689303156</v>
      </c>
      <c r="E60" s="7">
        <v>11.591058476893899</v>
      </c>
      <c r="F60" s="7">
        <v>9</v>
      </c>
      <c r="G60" s="7">
        <v>12.648912718894174</v>
      </c>
      <c r="H60" s="7">
        <v>10.891846688169826</v>
      </c>
      <c r="I60" s="7">
        <v>11.234306193918981</v>
      </c>
      <c r="J60" s="7">
        <v>6.3285923158648432</v>
      </c>
      <c r="K60" s="7">
        <v>4.306997638719662</v>
      </c>
      <c r="L60" s="7">
        <f t="shared" si="20"/>
        <v>79.338106725182797</v>
      </c>
      <c r="M60" s="7">
        <f t="shared" si="21"/>
        <v>8.9337685106901391E-2</v>
      </c>
    </row>
    <row r="61" spans="2:13" x14ac:dyDescent="0.35">
      <c r="B61" s="15" t="s">
        <v>64</v>
      </c>
      <c r="C61" s="7">
        <v>5.5782215476313848</v>
      </c>
      <c r="D61" s="7">
        <v>3.9374789858180623</v>
      </c>
      <c r="E61" s="7">
        <v>8.5819169910935837</v>
      </c>
      <c r="F61" s="7">
        <v>6.7846331603910413</v>
      </c>
      <c r="G61" s="7">
        <v>9</v>
      </c>
      <c r="H61" s="7">
        <v>8.0109999479663347</v>
      </c>
      <c r="I61" s="7">
        <v>8.3332893202656599</v>
      </c>
      <c r="J61" s="7">
        <v>4.4278657459532722</v>
      </c>
      <c r="K61" s="7">
        <v>3.1308042332158004</v>
      </c>
      <c r="L61" s="7">
        <f t="shared" si="20"/>
        <v>57.785209932335135</v>
      </c>
      <c r="M61" s="7">
        <f t="shared" si="21"/>
        <v>6.506831460767068E-2</v>
      </c>
    </row>
    <row r="62" spans="2:13" x14ac:dyDescent="0.35">
      <c r="B62" s="15" t="s">
        <v>65</v>
      </c>
      <c r="C62" s="7">
        <v>6.3436875920500047</v>
      </c>
      <c r="D62" s="7">
        <v>4.6310037950114999</v>
      </c>
      <c r="E62" s="7">
        <v>9.4320993474813992</v>
      </c>
      <c r="F62" s="7">
        <v>7.7125109601455728</v>
      </c>
      <c r="G62" s="7">
        <v>10.591218036434416</v>
      </c>
      <c r="H62" s="7">
        <v>9</v>
      </c>
      <c r="I62" s="7">
        <v>9.2600850943649622</v>
      </c>
      <c r="J62" s="7">
        <v>5.3084263302183876</v>
      </c>
      <c r="K62" s="7">
        <v>3.5619681112880088</v>
      </c>
      <c r="L62" s="7">
        <f t="shared" si="20"/>
        <v>65.840999266994245</v>
      </c>
      <c r="M62" s="7">
        <f t="shared" si="21"/>
        <v>7.4139435668829981E-2</v>
      </c>
    </row>
    <row r="63" spans="2:13" x14ac:dyDescent="0.35">
      <c r="B63" s="15" t="s">
        <v>66</v>
      </c>
      <c r="C63" s="7">
        <v>6.766780690797046</v>
      </c>
      <c r="D63" s="7">
        <v>4.7744722000436042</v>
      </c>
      <c r="E63" s="7">
        <v>9.6494488434822081</v>
      </c>
      <c r="F63" s="7">
        <v>8.3364948989406429</v>
      </c>
      <c r="G63" s="7">
        <v>11.284264283337114</v>
      </c>
      <c r="H63" s="7">
        <v>9.5634868909586839</v>
      </c>
      <c r="I63" s="7">
        <v>9</v>
      </c>
      <c r="J63" s="7">
        <v>5.2781738446948498</v>
      </c>
      <c r="K63" s="7">
        <v>3.4106043335626248</v>
      </c>
      <c r="L63" s="7">
        <f t="shared" si="20"/>
        <v>68.063725985816788</v>
      </c>
      <c r="M63" s="7">
        <f t="shared" si="21"/>
        <v>7.6642309355653596E-2</v>
      </c>
    </row>
    <row r="64" spans="2:13" x14ac:dyDescent="0.35">
      <c r="B64" s="15" t="s">
        <v>67</v>
      </c>
      <c r="C64" s="7">
        <v>12.382345896730055</v>
      </c>
      <c r="D64" s="7">
        <v>8.4517660479436216</v>
      </c>
      <c r="E64" s="7">
        <v>18.672810882730698</v>
      </c>
      <c r="F64" s="7">
        <v>15.406657871864169</v>
      </c>
      <c r="G64" s="7">
        <v>19.771113786695473</v>
      </c>
      <c r="H64" s="7">
        <v>17.797912742222969</v>
      </c>
      <c r="I64" s="7">
        <v>17.472693346160064</v>
      </c>
      <c r="J64" s="7">
        <v>9</v>
      </c>
      <c r="K64" s="7">
        <v>6.3856524424996213</v>
      </c>
      <c r="L64" s="7">
        <f t="shared" si="20"/>
        <v>125.34095301684668</v>
      </c>
      <c r="M64" s="7">
        <f t="shared" si="21"/>
        <v>0.14113861615585674</v>
      </c>
    </row>
    <row r="65" spans="2:13" x14ac:dyDescent="0.35">
      <c r="B65" s="15" t="s">
        <v>68</v>
      </c>
      <c r="C65" s="7">
        <v>19.083010376728701</v>
      </c>
      <c r="D65" s="7">
        <v>13.034460350877618</v>
      </c>
      <c r="E65" s="7">
        <v>27.0527158385162</v>
      </c>
      <c r="F65" s="7">
        <v>22.576061969343044</v>
      </c>
      <c r="G65" s="7">
        <v>30.850720912119584</v>
      </c>
      <c r="H65" s="7">
        <v>26.558813132464451</v>
      </c>
      <c r="I65" s="7">
        <v>25.027583465722895</v>
      </c>
      <c r="J65" s="7">
        <v>14.318724346019767</v>
      </c>
      <c r="K65" s="7">
        <v>9</v>
      </c>
      <c r="L65" s="7">
        <f t="shared" si="20"/>
        <v>187.50209039179225</v>
      </c>
      <c r="M65" s="7">
        <f t="shared" si="21"/>
        <v>0.21113438925800257</v>
      </c>
    </row>
    <row r="66" spans="2:13" x14ac:dyDescent="0.35">
      <c r="L66" s="14">
        <f>SUM(L57:L65)</f>
        <v>888.06987365126929</v>
      </c>
      <c r="M66" s="14">
        <f>SUM(M57:M65)</f>
        <v>1.0000000000000002</v>
      </c>
    </row>
    <row r="69" spans="2:13" x14ac:dyDescent="0.35">
      <c r="B69" s="29" t="s">
        <v>60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</row>
    <row r="70" spans="2:13" x14ac:dyDescent="0.35">
      <c r="B70" s="23"/>
      <c r="C70" s="24" t="s">
        <v>43</v>
      </c>
      <c r="D70" s="24" t="s">
        <v>44</v>
      </c>
      <c r="E70" s="24" t="s">
        <v>45</v>
      </c>
      <c r="F70" s="24" t="s">
        <v>46</v>
      </c>
      <c r="G70" s="24" t="s">
        <v>64</v>
      </c>
      <c r="H70" s="24" t="s">
        <v>65</v>
      </c>
      <c r="I70" s="24" t="s">
        <v>66</v>
      </c>
      <c r="J70" s="24" t="s">
        <v>67</v>
      </c>
      <c r="K70" s="24" t="s">
        <v>68</v>
      </c>
      <c r="L70" s="15" t="s">
        <v>59</v>
      </c>
      <c r="M70" s="15" t="s">
        <v>61</v>
      </c>
    </row>
    <row r="71" spans="2:13" x14ac:dyDescent="0.35">
      <c r="B71" s="15" t="s">
        <v>43</v>
      </c>
      <c r="C71" s="7">
        <f t="array" ref="C71:K79">MMULT(C57:K65,C57:K65)</f>
        <v>811.7920841400678</v>
      </c>
      <c r="D71" s="7">
        <v>573.34768738405444</v>
      </c>
      <c r="E71" s="7">
        <v>1206.6101196429172</v>
      </c>
      <c r="F71" s="7">
        <v>990.97923447546691</v>
      </c>
      <c r="G71" s="7">
        <v>1338.4549703388921</v>
      </c>
      <c r="H71" s="7">
        <v>1156.7600066446669</v>
      </c>
      <c r="I71" s="7">
        <v>1154.228852115607</v>
      </c>
      <c r="J71" s="7">
        <v>648.49409409737996</v>
      </c>
      <c r="K71" s="7">
        <v>433.71615663308671</v>
      </c>
      <c r="L71" s="7">
        <f>SUM(C71:K71)</f>
        <v>8314.3832054721388</v>
      </c>
      <c r="M71" s="7">
        <f>L71/$L$80</f>
        <v>0.10935969746002948</v>
      </c>
    </row>
    <row r="72" spans="2:13" x14ac:dyDescent="0.35">
      <c r="B72" s="15" t="s">
        <v>44</v>
      </c>
      <c r="C72" s="7">
        <v>1174.4599215985031</v>
      </c>
      <c r="D72" s="7">
        <v>830.72796815048252</v>
      </c>
      <c r="E72" s="7">
        <v>1744.5960919391136</v>
      </c>
      <c r="F72" s="7">
        <v>1434.0284861306823</v>
      </c>
      <c r="G72" s="7">
        <v>1937.79979457062</v>
      </c>
      <c r="H72" s="7">
        <v>1673.3563414121872</v>
      </c>
      <c r="I72" s="7">
        <v>1670.487695932261</v>
      </c>
      <c r="J72" s="7">
        <v>939.68515882376289</v>
      </c>
      <c r="K72" s="7">
        <v>628.18604227143578</v>
      </c>
      <c r="L72" s="7">
        <f t="shared" ref="L72:L79" si="22">SUM(C72:K72)</f>
        <v>12033.327500829049</v>
      </c>
      <c r="M72" s="7">
        <f t="shared" ref="M72:M79" si="23">L72/$L$80</f>
        <v>0.15827524693136746</v>
      </c>
    </row>
    <row r="73" spans="2:13" x14ac:dyDescent="0.35">
      <c r="B73" s="15" t="s">
        <v>45</v>
      </c>
      <c r="C73" s="7">
        <v>558.38628750295084</v>
      </c>
      <c r="D73" s="7">
        <v>394.19392963503526</v>
      </c>
      <c r="E73" s="7">
        <v>831.26567616749105</v>
      </c>
      <c r="F73" s="7">
        <v>681.87679530713626</v>
      </c>
      <c r="G73" s="7">
        <v>920.37260150106886</v>
      </c>
      <c r="H73" s="7">
        <v>796.14891156434385</v>
      </c>
      <c r="I73" s="7">
        <v>795.01295971826858</v>
      </c>
      <c r="J73" s="7">
        <v>445.9618990897693</v>
      </c>
      <c r="K73" s="7">
        <v>298.69906975433628</v>
      </c>
      <c r="L73" s="7">
        <f t="shared" si="22"/>
        <v>5721.9181302404004</v>
      </c>
      <c r="M73" s="7">
        <f t="shared" si="23"/>
        <v>7.5260812516111844E-2</v>
      </c>
    </row>
    <row r="74" spans="2:13" x14ac:dyDescent="0.35">
      <c r="B74" s="15" t="s">
        <v>46</v>
      </c>
      <c r="C74" s="7">
        <v>666.88761044551177</v>
      </c>
      <c r="D74" s="7">
        <v>471.12828601221537</v>
      </c>
      <c r="E74" s="7">
        <v>991.46692866796388</v>
      </c>
      <c r="F74" s="7">
        <v>814.57001637707197</v>
      </c>
      <c r="G74" s="7">
        <v>1099.9405960045087</v>
      </c>
      <c r="H74" s="7">
        <v>950.5699424410501</v>
      </c>
      <c r="I74" s="7">
        <v>948.46813273593955</v>
      </c>
      <c r="J74" s="7">
        <v>532.95676123751832</v>
      </c>
      <c r="K74" s="7">
        <v>356.40480162803618</v>
      </c>
      <c r="L74" s="7">
        <f t="shared" si="22"/>
        <v>6832.3930755498159</v>
      </c>
      <c r="M74" s="7">
        <f t="shared" si="23"/>
        <v>8.9866971632768092E-2</v>
      </c>
    </row>
    <row r="75" spans="2:13" x14ac:dyDescent="0.35">
      <c r="B75" s="15" t="s">
        <v>64</v>
      </c>
      <c r="C75" s="7">
        <v>484.14589888040354</v>
      </c>
      <c r="D75" s="7">
        <v>342.16379206134968</v>
      </c>
      <c r="E75" s="7">
        <v>719.34807177250741</v>
      </c>
      <c r="F75" s="7">
        <v>591.14760984557267</v>
      </c>
      <c r="G75" s="7">
        <v>798.68199823645375</v>
      </c>
      <c r="H75" s="7">
        <v>689.87895282952411</v>
      </c>
      <c r="I75" s="7">
        <v>688.31684180163484</v>
      </c>
      <c r="J75" s="7">
        <v>387.10942662116571</v>
      </c>
      <c r="K75" s="7">
        <v>258.72700146848103</v>
      </c>
      <c r="L75" s="7">
        <f t="shared" si="22"/>
        <v>4959.5195935170932</v>
      </c>
      <c r="M75" s="7">
        <f t="shared" si="23"/>
        <v>6.5232928154809369E-2</v>
      </c>
    </row>
    <row r="76" spans="2:13" x14ac:dyDescent="0.35">
      <c r="B76" s="15" t="s">
        <v>65</v>
      </c>
      <c r="C76" s="7">
        <v>553.75758422232025</v>
      </c>
      <c r="D76" s="7">
        <v>391.09030832666059</v>
      </c>
      <c r="E76" s="7">
        <v>823.43484550288122</v>
      </c>
      <c r="F76" s="7">
        <v>676.20146566138169</v>
      </c>
      <c r="G76" s="7">
        <v>913.08422399423841</v>
      </c>
      <c r="H76" s="7">
        <v>789.27708001681083</v>
      </c>
      <c r="I76" s="7">
        <v>787.62958728047056</v>
      </c>
      <c r="J76" s="7">
        <v>442.39286048938203</v>
      </c>
      <c r="K76" s="7">
        <v>295.94561139957818</v>
      </c>
      <c r="L76" s="7">
        <f t="shared" si="22"/>
        <v>5672.8135668937239</v>
      </c>
      <c r="M76" s="7">
        <f t="shared" si="23"/>
        <v>7.461493656130079E-2</v>
      </c>
    </row>
    <row r="77" spans="2:13" x14ac:dyDescent="0.35">
      <c r="B77" s="15" t="s">
        <v>66</v>
      </c>
      <c r="C77" s="7">
        <v>568.20517915109815</v>
      </c>
      <c r="D77" s="7">
        <v>401.58546577297489</v>
      </c>
      <c r="E77" s="7">
        <v>845.73382434811469</v>
      </c>
      <c r="F77" s="7">
        <v>693.83794039281645</v>
      </c>
      <c r="G77" s="7">
        <v>937.12267741493588</v>
      </c>
      <c r="H77" s="7">
        <v>810.09334239537122</v>
      </c>
      <c r="I77" s="7">
        <v>809.58011147580589</v>
      </c>
      <c r="J77" s="7">
        <v>454.61598913861542</v>
      </c>
      <c r="K77" s="7">
        <v>304.39335911639341</v>
      </c>
      <c r="L77" s="7">
        <f t="shared" si="22"/>
        <v>5825.1678892061254</v>
      </c>
      <c r="M77" s="7">
        <f t="shared" si="23"/>
        <v>7.6618864234955078E-2</v>
      </c>
    </row>
    <row r="78" spans="2:13" x14ac:dyDescent="0.35">
      <c r="B78" s="15" t="s">
        <v>67</v>
      </c>
      <c r="C78" s="7">
        <v>1042.0068170320164</v>
      </c>
      <c r="D78" s="7">
        <v>737.04138218442756</v>
      </c>
      <c r="E78" s="7">
        <v>1548.9440316842256</v>
      </c>
      <c r="F78" s="7">
        <v>1272.1451070107171</v>
      </c>
      <c r="G78" s="7">
        <v>1719.6120816889693</v>
      </c>
      <c r="H78" s="7">
        <v>1484.9385574115588</v>
      </c>
      <c r="I78" s="7">
        <v>1483.2386479941581</v>
      </c>
      <c r="J78" s="7">
        <v>834.49885473710128</v>
      </c>
      <c r="K78" s="7">
        <v>557.92204748961956</v>
      </c>
      <c r="L78" s="7">
        <f t="shared" si="22"/>
        <v>10680.347527232792</v>
      </c>
      <c r="M78" s="7">
        <f t="shared" si="23"/>
        <v>0.14047940123537117</v>
      </c>
    </row>
    <row r="79" spans="2:13" x14ac:dyDescent="0.35">
      <c r="B79" s="15" t="s">
        <v>68</v>
      </c>
      <c r="C79" s="7">
        <v>1558.9991203310617</v>
      </c>
      <c r="D79" s="7">
        <v>1102.4382928157888</v>
      </c>
      <c r="E79" s="7">
        <v>2320.6182917736401</v>
      </c>
      <c r="F79" s="7">
        <v>1904.4043717949864</v>
      </c>
      <c r="G79" s="7">
        <v>2572.2474909330808</v>
      </c>
      <c r="H79" s="7">
        <v>2223.017633467266</v>
      </c>
      <c r="I79" s="7">
        <v>2222.1511866667256</v>
      </c>
      <c r="J79" s="7">
        <v>1248.3123906303547</v>
      </c>
      <c r="K79" s="7">
        <v>835.79558759388783</v>
      </c>
      <c r="L79" s="7">
        <f t="shared" si="22"/>
        <v>15987.984366006793</v>
      </c>
      <c r="M79" s="7">
        <f t="shared" si="23"/>
        <v>0.21029114127328671</v>
      </c>
    </row>
    <row r="80" spans="2:13" x14ac:dyDescent="0.35">
      <c r="L80" s="14">
        <f>SUM(L71:L79)</f>
        <v>76027.854854947931</v>
      </c>
      <c r="M80" s="14">
        <f>SUM(M71:M79)</f>
        <v>1</v>
      </c>
    </row>
    <row r="84" spans="2:5" x14ac:dyDescent="0.35">
      <c r="B84" s="32" t="s">
        <v>62</v>
      </c>
      <c r="C84" s="32"/>
      <c r="D84" s="3" t="s">
        <v>43</v>
      </c>
      <c r="E84" s="7">
        <f>M57-M71</f>
        <v>-5.0571846278309185E-4</v>
      </c>
    </row>
    <row r="85" spans="2:5" x14ac:dyDescent="0.35">
      <c r="B85" s="32"/>
      <c r="C85" s="32"/>
      <c r="D85" s="3" t="s">
        <v>44</v>
      </c>
      <c r="E85" s="7">
        <f t="shared" ref="E85:E92" si="24">M58-M72</f>
        <v>7.0828175850226605E-4</v>
      </c>
    </row>
    <row r="86" spans="2:5" x14ac:dyDescent="0.35">
      <c r="B86" s="32"/>
      <c r="C86" s="32"/>
      <c r="D86" s="3" t="s">
        <v>45</v>
      </c>
      <c r="E86" s="7">
        <f t="shared" si="24"/>
        <v>-5.5907035614283229E-4</v>
      </c>
    </row>
    <row r="87" spans="2:5" x14ac:dyDescent="0.35">
      <c r="B87" s="32"/>
      <c r="C87" s="32"/>
      <c r="D87" s="3" t="s">
        <v>46</v>
      </c>
      <c r="E87" s="7">
        <f t="shared" si="24"/>
        <v>-5.2928652586670122E-4</v>
      </c>
    </row>
    <row r="88" spans="2:5" x14ac:dyDescent="0.35">
      <c r="B88" s="32"/>
      <c r="C88" s="32"/>
      <c r="D88" s="3" t="s">
        <v>64</v>
      </c>
      <c r="E88" s="7">
        <f t="shared" si="24"/>
        <v>-1.6461354713868948E-4</v>
      </c>
    </row>
    <row r="89" spans="2:5" x14ac:dyDescent="0.35">
      <c r="B89" s="32"/>
      <c r="C89" s="32"/>
      <c r="D89" s="3" t="s">
        <v>65</v>
      </c>
      <c r="E89" s="7">
        <f t="shared" si="24"/>
        <v>-4.7550089247080929E-4</v>
      </c>
    </row>
    <row r="90" spans="2:5" x14ac:dyDescent="0.35">
      <c r="B90" s="32"/>
      <c r="C90" s="32"/>
      <c r="D90" s="3" t="s">
        <v>66</v>
      </c>
      <c r="E90" s="7">
        <f t="shared" si="24"/>
        <v>2.3445120698517563E-5</v>
      </c>
    </row>
    <row r="91" spans="2:5" x14ac:dyDescent="0.35">
      <c r="B91" s="32"/>
      <c r="C91" s="32"/>
      <c r="D91" s="3" t="s">
        <v>67</v>
      </c>
      <c r="E91" s="7">
        <f t="shared" si="24"/>
        <v>6.5921492048556796E-4</v>
      </c>
    </row>
    <row r="92" spans="2:5" x14ac:dyDescent="0.35">
      <c r="B92" s="32"/>
      <c r="C92" s="32"/>
      <c r="D92" s="3" t="s">
        <v>68</v>
      </c>
      <c r="E92" s="7">
        <f t="shared" si="24"/>
        <v>8.4324798471585583E-4</v>
      </c>
    </row>
    <row r="95" spans="2:5" x14ac:dyDescent="0.35">
      <c r="B95" s="17" t="s">
        <v>123</v>
      </c>
      <c r="C95" s="17" t="s">
        <v>63</v>
      </c>
      <c r="D95" s="26" t="s">
        <v>124</v>
      </c>
    </row>
    <row r="96" spans="2:5" ht="29" x14ac:dyDescent="0.35">
      <c r="B96" s="9" t="s">
        <v>82</v>
      </c>
      <c r="C96" s="17">
        <f>RANK(D96,$D$96:$D$104,0)</f>
        <v>4</v>
      </c>
      <c r="D96" s="27">
        <f>M71*100</f>
        <v>10.935969746002948</v>
      </c>
    </row>
    <row r="97" spans="2:4" ht="29" x14ac:dyDescent="0.35">
      <c r="B97" s="9" t="s">
        <v>83</v>
      </c>
      <c r="C97" s="17">
        <f t="shared" ref="C97:C104" si="25">RANK(D97,$D$96:$D$104,0)</f>
        <v>2</v>
      </c>
      <c r="D97" s="27">
        <f t="shared" ref="D97:D104" si="26">M72*100</f>
        <v>15.827524693136747</v>
      </c>
    </row>
    <row r="98" spans="2:4" x14ac:dyDescent="0.35">
      <c r="B98" s="9" t="s">
        <v>84</v>
      </c>
      <c r="C98" s="17">
        <f t="shared" si="25"/>
        <v>7</v>
      </c>
      <c r="D98" s="27">
        <f t="shared" si="26"/>
        <v>7.5260812516111848</v>
      </c>
    </row>
    <row r="99" spans="2:4" ht="29" x14ac:dyDescent="0.35">
      <c r="B99" s="9" t="s">
        <v>85</v>
      </c>
      <c r="C99" s="17">
        <f t="shared" si="25"/>
        <v>5</v>
      </c>
      <c r="D99" s="27">
        <f t="shared" si="26"/>
        <v>8.9866971632768085</v>
      </c>
    </row>
    <row r="100" spans="2:4" ht="72.5" x14ac:dyDescent="0.35">
      <c r="B100" s="9" t="s">
        <v>7</v>
      </c>
      <c r="C100" s="17">
        <f t="shared" si="25"/>
        <v>9</v>
      </c>
      <c r="D100" s="27">
        <f t="shared" si="26"/>
        <v>6.5232928154809366</v>
      </c>
    </row>
    <row r="101" spans="2:4" ht="29" x14ac:dyDescent="0.35">
      <c r="B101" s="9" t="s">
        <v>86</v>
      </c>
      <c r="C101" s="17">
        <f t="shared" si="25"/>
        <v>8</v>
      </c>
      <c r="D101" s="27">
        <f t="shared" si="26"/>
        <v>7.4614936561300791</v>
      </c>
    </row>
    <row r="102" spans="2:4" x14ac:dyDescent="0.35">
      <c r="B102" s="9" t="s">
        <v>87</v>
      </c>
      <c r="C102" s="17">
        <f t="shared" si="25"/>
        <v>6</v>
      </c>
      <c r="D102" s="27">
        <f t="shared" si="26"/>
        <v>7.661886423495508</v>
      </c>
    </row>
    <row r="103" spans="2:4" x14ac:dyDescent="0.35">
      <c r="B103" s="9" t="s">
        <v>88</v>
      </c>
      <c r="C103" s="17">
        <f t="shared" si="25"/>
        <v>3</v>
      </c>
      <c r="D103" s="27">
        <f t="shared" si="26"/>
        <v>14.047940123537117</v>
      </c>
    </row>
    <row r="104" spans="2:4" ht="29" x14ac:dyDescent="0.35">
      <c r="B104" s="9" t="s">
        <v>89</v>
      </c>
      <c r="C104" s="17">
        <f t="shared" si="25"/>
        <v>1</v>
      </c>
      <c r="D104" s="27">
        <f t="shared" si="26"/>
        <v>21.029114127328672</v>
      </c>
    </row>
  </sheetData>
  <mergeCells count="8">
    <mergeCell ref="O35:Y35"/>
    <mergeCell ref="B55:M55"/>
    <mergeCell ref="B69:M69"/>
    <mergeCell ref="B84:C92"/>
    <mergeCell ref="A12:A13"/>
    <mergeCell ref="B27:K27"/>
    <mergeCell ref="B41:K41"/>
    <mergeCell ref="L41:L42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04"/>
  <sheetViews>
    <sheetView topLeftCell="A93" zoomScale="85" zoomScaleNormal="85" workbookViewId="0">
      <selection activeCell="B95" sqref="B95:B104"/>
    </sheetView>
  </sheetViews>
  <sheetFormatPr defaultRowHeight="14.5" x14ac:dyDescent="0.35"/>
  <cols>
    <col min="1" max="1" width="11.1796875" customWidth="1"/>
    <col min="2" max="2" width="16.1796875" customWidth="1"/>
    <col min="3" max="3" width="10.1796875" customWidth="1"/>
    <col min="4" max="4" width="15" customWidth="1"/>
    <col min="6" max="6" width="13.6328125" customWidth="1"/>
    <col min="8" max="8" width="11.81640625" customWidth="1"/>
    <col min="10" max="10" width="9.453125" customWidth="1"/>
    <col min="13" max="13" width="14.1796875" customWidth="1"/>
    <col min="15" max="15" width="10.54296875" customWidth="1"/>
    <col min="17" max="17" width="10.7265625" customWidth="1"/>
    <col min="18" max="18" width="10.453125" customWidth="1"/>
    <col min="19" max="19" width="13.6328125" customWidth="1"/>
    <col min="20" max="20" width="9.7265625" customWidth="1"/>
    <col min="21" max="21" width="10.81640625" customWidth="1"/>
    <col min="22" max="22" width="9.81640625" customWidth="1"/>
    <col min="24" max="24" width="14.26953125" customWidth="1"/>
    <col min="26" max="26" width="10.7265625" customWidth="1"/>
    <col min="28" max="28" width="14.36328125" customWidth="1"/>
    <col min="30" max="30" width="11.1796875" customWidth="1"/>
    <col min="32" max="32" width="13.7265625" customWidth="1"/>
    <col min="33" max="33" width="14.54296875" customWidth="1"/>
    <col min="34" max="34" width="13.7265625" customWidth="1"/>
    <col min="35" max="35" width="10.81640625" customWidth="1"/>
    <col min="37" max="37" width="10.54296875" customWidth="1"/>
  </cols>
  <sheetData>
    <row r="1" spans="1:37" x14ac:dyDescent="0.35">
      <c r="C1" t="s">
        <v>125</v>
      </c>
    </row>
    <row r="2" spans="1:37" x14ac:dyDescent="0.35">
      <c r="C2" t="s">
        <v>82</v>
      </c>
    </row>
    <row r="3" spans="1:37" x14ac:dyDescent="0.35">
      <c r="C3" t="s">
        <v>83</v>
      </c>
    </row>
    <row r="4" spans="1:37" x14ac:dyDescent="0.35">
      <c r="C4" t="s">
        <v>84</v>
      </c>
    </row>
    <row r="5" spans="1:37" x14ac:dyDescent="0.35">
      <c r="C5" t="s">
        <v>85</v>
      </c>
    </row>
    <row r="6" spans="1:37" x14ac:dyDescent="0.35">
      <c r="C6" t="s">
        <v>7</v>
      </c>
    </row>
    <row r="7" spans="1:37" x14ac:dyDescent="0.35">
      <c r="C7" t="s">
        <v>86</v>
      </c>
    </row>
    <row r="8" spans="1:37" x14ac:dyDescent="0.35">
      <c r="C8" t="s">
        <v>87</v>
      </c>
    </row>
    <row r="9" spans="1:37" x14ac:dyDescent="0.35">
      <c r="C9" t="s">
        <v>88</v>
      </c>
    </row>
    <row r="10" spans="1:37" x14ac:dyDescent="0.35">
      <c r="C10" t="s">
        <v>89</v>
      </c>
    </row>
    <row r="12" spans="1:37" ht="81" customHeight="1" x14ac:dyDescent="0.35">
      <c r="A12" s="33" t="s">
        <v>8</v>
      </c>
      <c r="B12" s="9" t="s">
        <v>90</v>
      </c>
      <c r="C12" s="9" t="s">
        <v>91</v>
      </c>
      <c r="D12" s="9" t="s">
        <v>92</v>
      </c>
      <c r="E12" s="9" t="s">
        <v>93</v>
      </c>
      <c r="F12" s="9" t="s">
        <v>94</v>
      </c>
      <c r="G12" s="9" t="s">
        <v>95</v>
      </c>
      <c r="H12" s="9" t="s">
        <v>96</v>
      </c>
      <c r="I12" s="9" t="s">
        <v>97</v>
      </c>
      <c r="J12" s="9" t="s">
        <v>98</v>
      </c>
      <c r="K12" s="9" t="s">
        <v>99</v>
      </c>
      <c r="L12" s="9" t="s">
        <v>100</v>
      </c>
      <c r="M12" s="9" t="s">
        <v>101</v>
      </c>
      <c r="N12" s="9" t="s">
        <v>102</v>
      </c>
      <c r="O12" s="9" t="s">
        <v>103</v>
      </c>
      <c r="P12" s="9" t="s">
        <v>104</v>
      </c>
      <c r="Q12" s="9" t="s">
        <v>105</v>
      </c>
      <c r="R12" s="9" t="s">
        <v>106</v>
      </c>
      <c r="S12" s="9" t="s">
        <v>107</v>
      </c>
      <c r="T12" s="9" t="s">
        <v>108</v>
      </c>
      <c r="U12" s="9" t="s">
        <v>109</v>
      </c>
      <c r="V12" s="9" t="s">
        <v>110</v>
      </c>
      <c r="W12" s="9" t="s">
        <v>111</v>
      </c>
      <c r="X12" s="9" t="s">
        <v>112</v>
      </c>
      <c r="Y12" s="9" t="s">
        <v>113</v>
      </c>
      <c r="Z12" s="9" t="s">
        <v>114</v>
      </c>
      <c r="AA12" s="9" t="s">
        <v>115</v>
      </c>
      <c r="AB12" s="9" t="s">
        <v>116</v>
      </c>
      <c r="AC12" s="9" t="s">
        <v>39</v>
      </c>
      <c r="AD12" s="9" t="s">
        <v>117</v>
      </c>
      <c r="AE12" s="9" t="s">
        <v>40</v>
      </c>
      <c r="AF12" s="9" t="s">
        <v>118</v>
      </c>
      <c r="AG12" s="9" t="s">
        <v>119</v>
      </c>
      <c r="AH12" s="9" t="s">
        <v>120</v>
      </c>
      <c r="AI12" s="9" t="s">
        <v>121</v>
      </c>
      <c r="AJ12" s="9" t="s">
        <v>41</v>
      </c>
      <c r="AK12" s="9" t="s">
        <v>122</v>
      </c>
    </row>
    <row r="13" spans="1:37" x14ac:dyDescent="0.35">
      <c r="A13" s="33"/>
      <c r="B13" s="3" t="s">
        <v>1</v>
      </c>
      <c r="C13" s="3" t="s">
        <v>2</v>
      </c>
      <c r="D13" s="3" t="s">
        <v>3</v>
      </c>
      <c r="E13" s="3" t="s">
        <v>10</v>
      </c>
      <c r="F13" s="3" t="s">
        <v>9</v>
      </c>
      <c r="G13" s="3" t="s">
        <v>11</v>
      </c>
      <c r="H13" s="3" t="s">
        <v>12</v>
      </c>
      <c r="I13" s="3" t="s">
        <v>13</v>
      </c>
      <c r="J13" s="3" t="s">
        <v>4</v>
      </c>
      <c r="K13" s="3" t="s">
        <v>5</v>
      </c>
      <c r="L13" s="3" t="s">
        <v>14</v>
      </c>
      <c r="M13" s="3" t="s">
        <v>15</v>
      </c>
      <c r="N13" s="3" t="s">
        <v>16</v>
      </c>
      <c r="O13" s="3" t="s">
        <v>17</v>
      </c>
      <c r="P13" s="3" t="s">
        <v>18</v>
      </c>
      <c r="Q13" s="3" t="s">
        <v>6</v>
      </c>
      <c r="R13" s="3" t="s">
        <v>19</v>
      </c>
      <c r="S13" s="3" t="s">
        <v>20</v>
      </c>
      <c r="T13" s="3" t="s">
        <v>21</v>
      </c>
      <c r="U13" s="3" t="s">
        <v>22</v>
      </c>
      <c r="V13" s="3" t="s">
        <v>23</v>
      </c>
      <c r="W13" s="3" t="s">
        <v>24</v>
      </c>
      <c r="X13" s="3" t="s">
        <v>25</v>
      </c>
      <c r="Y13" s="3" t="s">
        <v>26</v>
      </c>
      <c r="Z13" s="3" t="s">
        <v>27</v>
      </c>
      <c r="AA13" s="3" t="s">
        <v>28</v>
      </c>
      <c r="AB13" s="3" t="s">
        <v>29</v>
      </c>
      <c r="AC13" s="3" t="s">
        <v>30</v>
      </c>
      <c r="AD13" s="3" t="s">
        <v>31</v>
      </c>
      <c r="AE13" s="3" t="s">
        <v>32</v>
      </c>
      <c r="AF13" s="3" t="s">
        <v>33</v>
      </c>
      <c r="AG13" s="3" t="s">
        <v>34</v>
      </c>
      <c r="AH13" s="3" t="s">
        <v>35</v>
      </c>
      <c r="AI13" s="3" t="s">
        <v>36</v>
      </c>
      <c r="AJ13" s="3" t="s">
        <v>37</v>
      </c>
      <c r="AK13" s="3" t="s">
        <v>38</v>
      </c>
    </row>
    <row r="14" spans="1:37" x14ac:dyDescent="0.35">
      <c r="A14" s="3">
        <v>1</v>
      </c>
      <c r="B14" s="7">
        <f>1/7</f>
        <v>0.14285714285714285</v>
      </c>
      <c r="C14" s="7">
        <f>1/7</f>
        <v>0.14285714285714285</v>
      </c>
      <c r="D14" s="34">
        <v>7</v>
      </c>
      <c r="E14" s="7">
        <v>7</v>
      </c>
      <c r="F14" s="7">
        <v>7</v>
      </c>
      <c r="G14" s="7">
        <f>1/3</f>
        <v>0.33333333333333331</v>
      </c>
      <c r="H14" s="7">
        <f>1/9</f>
        <v>0.1111111111111111</v>
      </c>
      <c r="I14" s="7">
        <f>1/9</f>
        <v>0.1111111111111111</v>
      </c>
      <c r="J14" s="7">
        <v>7</v>
      </c>
      <c r="K14" s="7">
        <v>7</v>
      </c>
      <c r="L14" s="7">
        <v>7</v>
      </c>
      <c r="M14" s="7">
        <v>7</v>
      </c>
      <c r="N14" s="7">
        <v>7</v>
      </c>
      <c r="O14" s="7">
        <f>1/9</f>
        <v>0.1111111111111111</v>
      </c>
      <c r="P14" s="7">
        <f>1/9</f>
        <v>0.1111111111111111</v>
      </c>
      <c r="Q14" s="7">
        <v>7</v>
      </c>
      <c r="R14" s="7">
        <v>7</v>
      </c>
      <c r="S14" s="7">
        <v>7</v>
      </c>
      <c r="T14" s="7">
        <f>1/3</f>
        <v>0.33333333333333331</v>
      </c>
      <c r="U14" s="7">
        <f>1/9</f>
        <v>0.1111111111111111</v>
      </c>
      <c r="V14" s="7">
        <f>1/9</f>
        <v>0.1111111111111111</v>
      </c>
      <c r="W14" s="7">
        <f>1/3</f>
        <v>0.33333333333333331</v>
      </c>
      <c r="X14" s="7">
        <f>1/3</f>
        <v>0.33333333333333331</v>
      </c>
      <c r="Y14" s="7">
        <f>1/5</f>
        <v>0.2</v>
      </c>
      <c r="Z14" s="7">
        <f>1/9</f>
        <v>0.1111111111111111</v>
      </c>
      <c r="AA14" s="7">
        <f>1/9</f>
        <v>0.1111111111111111</v>
      </c>
      <c r="AB14" s="7">
        <v>1</v>
      </c>
      <c r="AC14" s="7">
        <f>1/3</f>
        <v>0.33333333333333331</v>
      </c>
      <c r="AD14" s="7">
        <f>1/9</f>
        <v>0.1111111111111111</v>
      </c>
      <c r="AE14" s="7">
        <f>1/9</f>
        <v>0.1111111111111111</v>
      </c>
      <c r="AF14" s="7">
        <f>1/5</f>
        <v>0.2</v>
      </c>
      <c r="AG14" s="7">
        <f>1/9</f>
        <v>0.1111111111111111</v>
      </c>
      <c r="AH14" s="7">
        <f>1/9</f>
        <v>0.1111111111111111</v>
      </c>
      <c r="AI14" s="7">
        <v>1</v>
      </c>
      <c r="AJ14" s="7">
        <v>1</v>
      </c>
      <c r="AK14" s="7">
        <v>1</v>
      </c>
    </row>
    <row r="15" spans="1:37" x14ac:dyDescent="0.35">
      <c r="A15" s="3">
        <v>2</v>
      </c>
      <c r="B15" s="7">
        <v>1</v>
      </c>
      <c r="C15" s="7">
        <v>3</v>
      </c>
      <c r="D15" s="34">
        <v>9</v>
      </c>
      <c r="E15" s="7">
        <v>9</v>
      </c>
      <c r="F15" s="7">
        <v>7</v>
      </c>
      <c r="G15" s="7">
        <f>1/6</f>
        <v>0.16666666666666666</v>
      </c>
      <c r="H15" s="7">
        <v>3</v>
      </c>
      <c r="I15" s="7">
        <f>1/3</f>
        <v>0.33333333333333331</v>
      </c>
      <c r="J15" s="7">
        <v>2</v>
      </c>
      <c r="K15" s="7">
        <v>9</v>
      </c>
      <c r="L15" s="7">
        <v>9</v>
      </c>
      <c r="M15" s="7">
        <v>8</v>
      </c>
      <c r="N15" s="7">
        <f>1/5</f>
        <v>0.2</v>
      </c>
      <c r="O15" s="7">
        <v>2</v>
      </c>
      <c r="P15" s="7">
        <f>1/3</f>
        <v>0.33333333333333331</v>
      </c>
      <c r="Q15" s="7">
        <v>9</v>
      </c>
      <c r="R15" s="7">
        <v>9</v>
      </c>
      <c r="S15" s="7">
        <v>6</v>
      </c>
      <c r="T15" s="7">
        <f>1/5</f>
        <v>0.2</v>
      </c>
      <c r="U15" s="7">
        <f>1/4</f>
        <v>0.25</v>
      </c>
      <c r="V15" s="7">
        <f>1/6</f>
        <v>0.16666666666666666</v>
      </c>
      <c r="W15" s="7">
        <v>6</v>
      </c>
      <c r="X15" s="7">
        <v>4</v>
      </c>
      <c r="Y15" s="7">
        <f>1/9</f>
        <v>0.1111111111111111</v>
      </c>
      <c r="Z15" s="7">
        <f t="shared" ref="Z15:AA15" si="0">1/9</f>
        <v>0.1111111111111111</v>
      </c>
      <c r="AA15" s="7">
        <f t="shared" si="0"/>
        <v>0.1111111111111111</v>
      </c>
      <c r="AB15" s="7">
        <f>1/6</f>
        <v>0.16666666666666666</v>
      </c>
      <c r="AC15" s="7">
        <f>1/9</f>
        <v>0.1111111111111111</v>
      </c>
      <c r="AD15" s="7">
        <f t="shared" ref="AD15:AE15" si="1">1/9</f>
        <v>0.1111111111111111</v>
      </c>
      <c r="AE15" s="7">
        <f t="shared" si="1"/>
        <v>0.1111111111111111</v>
      </c>
      <c r="AF15" s="7">
        <f>1/7</f>
        <v>0.14285714285714285</v>
      </c>
      <c r="AG15" s="7">
        <f>1/6</f>
        <v>0.16666666666666666</v>
      </c>
      <c r="AH15" s="7">
        <f>1/8</f>
        <v>0.125</v>
      </c>
      <c r="AI15" s="7">
        <v>4</v>
      </c>
      <c r="AJ15" s="7">
        <v>5</v>
      </c>
      <c r="AK15" s="7">
        <f>1/5</f>
        <v>0.2</v>
      </c>
    </row>
    <row r="16" spans="1:37" x14ac:dyDescent="0.35">
      <c r="A16" s="3">
        <v>3</v>
      </c>
      <c r="B16" s="7">
        <f>1/7</f>
        <v>0.14285714285714285</v>
      </c>
      <c r="C16" s="7">
        <v>7</v>
      </c>
      <c r="D16" s="35">
        <v>3</v>
      </c>
      <c r="E16" s="7">
        <f>1/3</f>
        <v>0.33333333333333331</v>
      </c>
      <c r="F16" s="7">
        <f>1/5</f>
        <v>0.2</v>
      </c>
      <c r="G16" s="7">
        <v>7</v>
      </c>
      <c r="H16" s="7">
        <f>1/3</f>
        <v>0.33333333333333331</v>
      </c>
      <c r="I16" s="7">
        <f>1/3</f>
        <v>0.33333333333333331</v>
      </c>
      <c r="J16" s="7">
        <v>3</v>
      </c>
      <c r="K16" s="7">
        <v>4</v>
      </c>
      <c r="L16" s="7">
        <f>1/3</f>
        <v>0.33333333333333331</v>
      </c>
      <c r="M16" s="7">
        <v>3</v>
      </c>
      <c r="N16" s="7">
        <v>7</v>
      </c>
      <c r="O16" s="7">
        <f>1/7</f>
        <v>0.14285714285714285</v>
      </c>
      <c r="P16" s="7">
        <f>1/7</f>
        <v>0.14285714285714285</v>
      </c>
      <c r="Q16" s="7">
        <f>1/2</f>
        <v>0.5</v>
      </c>
      <c r="R16" s="7">
        <f>1/3</f>
        <v>0.33333333333333331</v>
      </c>
      <c r="S16" s="7">
        <f>1/2</f>
        <v>0.5</v>
      </c>
      <c r="T16" s="7">
        <v>3</v>
      </c>
      <c r="U16" s="7">
        <f>1/7</f>
        <v>0.14285714285714285</v>
      </c>
      <c r="V16" s="7">
        <f>1/9</f>
        <v>0.1111111111111111</v>
      </c>
      <c r="W16" s="7">
        <f>1/5</f>
        <v>0.2</v>
      </c>
      <c r="X16" s="7">
        <f>1/4</f>
        <v>0.25</v>
      </c>
      <c r="Y16" s="7">
        <v>3</v>
      </c>
      <c r="Z16" s="7">
        <f>1/9</f>
        <v>0.1111111111111111</v>
      </c>
      <c r="AA16" s="7">
        <f>1/9</f>
        <v>0.1111111111111111</v>
      </c>
      <c r="AB16" s="7">
        <v>3</v>
      </c>
      <c r="AC16" s="7">
        <v>5</v>
      </c>
      <c r="AD16" s="7">
        <f>1/7</f>
        <v>0.14285714285714285</v>
      </c>
      <c r="AE16" s="7">
        <f>1/9</f>
        <v>0.1111111111111111</v>
      </c>
      <c r="AF16" s="7">
        <v>5</v>
      </c>
      <c r="AG16" s="7">
        <f>1/7</f>
        <v>0.14285714285714285</v>
      </c>
      <c r="AH16" s="7">
        <f>1/9</f>
        <v>0.1111111111111111</v>
      </c>
      <c r="AI16" s="7">
        <f>1/7</f>
        <v>0.14285714285714285</v>
      </c>
      <c r="AJ16" s="7">
        <f>1/7</f>
        <v>0.14285714285714285</v>
      </c>
      <c r="AK16" s="7">
        <f>1/6</f>
        <v>0.16666666666666666</v>
      </c>
    </row>
    <row r="17" spans="1:37" x14ac:dyDescent="0.35">
      <c r="A17" s="3">
        <v>4</v>
      </c>
      <c r="B17" s="7">
        <v>1</v>
      </c>
      <c r="C17" s="7">
        <v>1</v>
      </c>
      <c r="D17" s="34">
        <v>5</v>
      </c>
      <c r="E17" s="7">
        <v>5</v>
      </c>
      <c r="F17" s="7">
        <v>4</v>
      </c>
      <c r="G17" s="7">
        <f>1/4</f>
        <v>0.25</v>
      </c>
      <c r="H17" s="7">
        <f>1/4</f>
        <v>0.25</v>
      </c>
      <c r="I17" s="7">
        <f>1/5</f>
        <v>0.2</v>
      </c>
      <c r="J17" s="7">
        <v>4</v>
      </c>
      <c r="K17" s="7">
        <v>4</v>
      </c>
      <c r="L17" s="7">
        <v>4</v>
      </c>
      <c r="M17" s="7">
        <v>3</v>
      </c>
      <c r="N17" s="7">
        <f>1/4</f>
        <v>0.25</v>
      </c>
      <c r="O17" s="7">
        <v>1</v>
      </c>
      <c r="P17" s="7">
        <f>1/5</f>
        <v>0.2</v>
      </c>
      <c r="Q17" s="7">
        <v>3</v>
      </c>
      <c r="R17" s="7">
        <v>6</v>
      </c>
      <c r="S17" s="7">
        <v>3</v>
      </c>
      <c r="T17" s="7">
        <f>1/5</f>
        <v>0.2</v>
      </c>
      <c r="U17" s="7">
        <f>1/4</f>
        <v>0.25</v>
      </c>
      <c r="V17" s="7">
        <f>1/4</f>
        <v>0.25</v>
      </c>
      <c r="W17" s="7">
        <v>1</v>
      </c>
      <c r="X17" s="7">
        <f>1/4</f>
        <v>0.25</v>
      </c>
      <c r="Y17" s="7">
        <f>1/4</f>
        <v>0.25</v>
      </c>
      <c r="Z17" s="7">
        <f>1/4</f>
        <v>0.25</v>
      </c>
      <c r="AA17" s="7">
        <f>1/4</f>
        <v>0.25</v>
      </c>
      <c r="AB17" s="7">
        <f>1/5</f>
        <v>0.2</v>
      </c>
      <c r="AC17" s="7">
        <f>1/4</f>
        <v>0.25</v>
      </c>
      <c r="AD17" s="7">
        <f>1/4</f>
        <v>0.25</v>
      </c>
      <c r="AE17" s="7">
        <f>1/6</f>
        <v>0.16666666666666666</v>
      </c>
      <c r="AF17" s="7">
        <f>1/3</f>
        <v>0.33333333333333331</v>
      </c>
      <c r="AG17" s="7">
        <f>1/5</f>
        <v>0.2</v>
      </c>
      <c r="AH17" s="7">
        <f>1/7</f>
        <v>0.14285714285714285</v>
      </c>
      <c r="AI17" s="7">
        <f>1/5</f>
        <v>0.2</v>
      </c>
      <c r="AJ17" s="7">
        <f>1/5</f>
        <v>0.2</v>
      </c>
      <c r="AK17" s="7">
        <v>1</v>
      </c>
    </row>
    <row r="18" spans="1:37" x14ac:dyDescent="0.35">
      <c r="A18" s="3">
        <v>5</v>
      </c>
      <c r="B18" s="7">
        <v>3</v>
      </c>
      <c r="C18" s="7">
        <v>3</v>
      </c>
      <c r="D18" s="34">
        <v>3</v>
      </c>
      <c r="E18" s="7">
        <v>3</v>
      </c>
      <c r="F18" s="7">
        <v>5</v>
      </c>
      <c r="G18" s="7">
        <f>1/2</f>
        <v>0.5</v>
      </c>
      <c r="H18" s="7">
        <v>1</v>
      </c>
      <c r="I18" s="7">
        <v>1</v>
      </c>
      <c r="J18" s="7">
        <v>1</v>
      </c>
      <c r="K18" s="7">
        <v>3</v>
      </c>
      <c r="L18" s="7">
        <v>3</v>
      </c>
      <c r="M18" s="7">
        <v>3</v>
      </c>
      <c r="N18" s="7">
        <f>1/2</f>
        <v>0.5</v>
      </c>
      <c r="O18" s="7">
        <v>1</v>
      </c>
      <c r="P18" s="7">
        <v>3</v>
      </c>
      <c r="Q18" s="7">
        <v>3</v>
      </c>
      <c r="R18" s="7">
        <v>3</v>
      </c>
      <c r="S18" s="7">
        <v>3</v>
      </c>
      <c r="T18" s="7">
        <f>1/2</f>
        <v>0.5</v>
      </c>
      <c r="U18" s="7">
        <v>1</v>
      </c>
      <c r="V18" s="7">
        <v>3</v>
      </c>
      <c r="W18" s="7">
        <v>1</v>
      </c>
      <c r="X18" s="7">
        <v>1</v>
      </c>
      <c r="Y18" s="7">
        <v>1</v>
      </c>
      <c r="Z18" s="7">
        <f>1/3</f>
        <v>0.33333333333333331</v>
      </c>
      <c r="AA18" s="7">
        <f>1/3</f>
        <v>0.33333333333333331</v>
      </c>
      <c r="AB18" s="7">
        <v>1</v>
      </c>
      <c r="AC18" s="7">
        <v>1</v>
      </c>
      <c r="AD18" s="7">
        <f>1/3</f>
        <v>0.33333333333333331</v>
      </c>
      <c r="AE18" s="7">
        <f>1/3</f>
        <v>0.33333333333333331</v>
      </c>
      <c r="AF18" s="7">
        <v>1</v>
      </c>
      <c r="AG18" s="7">
        <f>1/3</f>
        <v>0.33333333333333331</v>
      </c>
      <c r="AH18" s="7">
        <f t="shared" ref="AH18:AI18" si="2">1/3</f>
        <v>0.33333333333333331</v>
      </c>
      <c r="AI18" s="7">
        <f t="shared" si="2"/>
        <v>0.33333333333333331</v>
      </c>
      <c r="AJ18" s="7">
        <f>1/3</f>
        <v>0.33333333333333331</v>
      </c>
      <c r="AK18" s="7">
        <f>1/3</f>
        <v>0.33333333333333331</v>
      </c>
    </row>
    <row r="19" spans="1:37" x14ac:dyDescent="0.35">
      <c r="A19" s="3">
        <v>6</v>
      </c>
      <c r="B19" s="7">
        <v>1</v>
      </c>
      <c r="C19" s="7">
        <v>3</v>
      </c>
      <c r="D19" s="34">
        <v>1</v>
      </c>
      <c r="E19" s="7">
        <v>3</v>
      </c>
      <c r="F19" s="7">
        <v>5</v>
      </c>
      <c r="G19" s="7">
        <f>1/2</f>
        <v>0.5</v>
      </c>
      <c r="H19" s="7">
        <v>1</v>
      </c>
      <c r="I19" s="7">
        <v>1</v>
      </c>
      <c r="J19" s="7">
        <v>1</v>
      </c>
      <c r="K19" s="7">
        <v>3</v>
      </c>
      <c r="L19" s="7">
        <v>3</v>
      </c>
      <c r="M19" s="7">
        <v>3</v>
      </c>
      <c r="N19" s="7">
        <v>3</v>
      </c>
      <c r="O19" s="7">
        <v>1</v>
      </c>
      <c r="P19" s="7">
        <v>1</v>
      </c>
      <c r="Q19" s="7">
        <v>3</v>
      </c>
      <c r="R19" s="7">
        <v>3</v>
      </c>
      <c r="S19" s="7">
        <v>3</v>
      </c>
      <c r="T19" s="7">
        <v>3</v>
      </c>
      <c r="U19" s="7">
        <v>1</v>
      </c>
      <c r="V19" s="7">
        <v>1</v>
      </c>
      <c r="W19" s="7">
        <v>3</v>
      </c>
      <c r="X19" s="7">
        <v>3</v>
      </c>
      <c r="Y19" s="7">
        <f>1/3</f>
        <v>0.33333333333333331</v>
      </c>
      <c r="Z19" s="7">
        <f t="shared" ref="Z19:AA19" si="3">1/3</f>
        <v>0.33333333333333331</v>
      </c>
      <c r="AA19" s="7">
        <f t="shared" si="3"/>
        <v>0.33333333333333331</v>
      </c>
      <c r="AB19" s="7">
        <v>3</v>
      </c>
      <c r="AC19" s="7">
        <f>1/2</f>
        <v>0.5</v>
      </c>
      <c r="AD19" s="7">
        <f>1/3</f>
        <v>0.33333333333333331</v>
      </c>
      <c r="AE19" s="7">
        <f>1/3</f>
        <v>0.33333333333333331</v>
      </c>
      <c r="AF19" s="7">
        <f>1/2</f>
        <v>0.5</v>
      </c>
      <c r="AG19" s="7">
        <f>1/3</f>
        <v>0.33333333333333331</v>
      </c>
      <c r="AH19" s="7">
        <f>1/3</f>
        <v>0.33333333333333331</v>
      </c>
      <c r="AI19" s="7">
        <f>1/3</f>
        <v>0.33333333333333331</v>
      </c>
      <c r="AJ19" s="7">
        <f>1/5</f>
        <v>0.2</v>
      </c>
      <c r="AK19" s="7">
        <v>5</v>
      </c>
    </row>
    <row r="20" spans="1:37" x14ac:dyDescent="0.35">
      <c r="A20" s="3">
        <v>7</v>
      </c>
      <c r="B20" s="7">
        <f>1/8</f>
        <v>0.125</v>
      </c>
      <c r="C20" s="7">
        <v>8</v>
      </c>
      <c r="D20" s="34">
        <v>8</v>
      </c>
      <c r="E20" s="7">
        <v>8</v>
      </c>
      <c r="F20" s="7">
        <v>8</v>
      </c>
      <c r="G20" s="7">
        <v>8</v>
      </c>
      <c r="H20" s="7">
        <v>8</v>
      </c>
      <c r="I20" s="7">
        <v>8</v>
      </c>
      <c r="J20" s="7">
        <v>8</v>
      </c>
      <c r="K20" s="7">
        <v>8</v>
      </c>
      <c r="L20" s="7">
        <v>8</v>
      </c>
      <c r="M20" s="7">
        <v>8</v>
      </c>
      <c r="N20" s="7">
        <v>8</v>
      </c>
      <c r="O20" s="7">
        <v>8</v>
      </c>
      <c r="P20" s="7">
        <v>8</v>
      </c>
      <c r="Q20" s="7">
        <v>7</v>
      </c>
      <c r="R20" s="7">
        <f>1/7</f>
        <v>0.14285714285714285</v>
      </c>
      <c r="S20" s="7">
        <v>8</v>
      </c>
      <c r="T20" s="7">
        <f>1/8</f>
        <v>0.125</v>
      </c>
      <c r="U20" s="7">
        <f>1/8</f>
        <v>0.125</v>
      </c>
      <c r="V20" s="7">
        <v>7</v>
      </c>
      <c r="W20" s="7">
        <f>1/7</f>
        <v>0.14285714285714285</v>
      </c>
      <c r="X20" s="7">
        <f>1/7</f>
        <v>0.14285714285714285</v>
      </c>
      <c r="Y20" s="7">
        <f>1/8</f>
        <v>0.125</v>
      </c>
      <c r="Z20" s="7">
        <f>1/8</f>
        <v>0.125</v>
      </c>
      <c r="AA20" s="7">
        <f>1/8</f>
        <v>0.125</v>
      </c>
      <c r="AB20" s="7">
        <v>7</v>
      </c>
      <c r="AC20" s="7">
        <f>1/8</f>
        <v>0.125</v>
      </c>
      <c r="AD20" s="7">
        <f>1/8</f>
        <v>0.125</v>
      </c>
      <c r="AE20" s="7">
        <v>7</v>
      </c>
      <c r="AF20" s="7">
        <f>1/8</f>
        <v>0.125</v>
      </c>
      <c r="AG20" s="7">
        <v>7</v>
      </c>
      <c r="AH20" s="7">
        <v>7</v>
      </c>
      <c r="AI20" s="7">
        <f>1/8</f>
        <v>0.125</v>
      </c>
      <c r="AJ20" s="7">
        <f>1/8</f>
        <v>0.125</v>
      </c>
      <c r="AK20" s="7">
        <v>7</v>
      </c>
    </row>
    <row r="21" spans="1:37" x14ac:dyDescent="0.35">
      <c r="A21" s="3">
        <v>8</v>
      </c>
      <c r="B21" s="7">
        <v>1</v>
      </c>
      <c r="C21" s="7">
        <v>1</v>
      </c>
      <c r="D21" s="34">
        <v>4</v>
      </c>
      <c r="E21" s="7">
        <v>4</v>
      </c>
      <c r="F21" s="7">
        <v>6</v>
      </c>
      <c r="G21" s="7">
        <v>3</v>
      </c>
      <c r="H21" s="7">
        <f>1/5</f>
        <v>0.2</v>
      </c>
      <c r="I21" s="7">
        <f>1/9</f>
        <v>0.1111111111111111</v>
      </c>
      <c r="J21" s="7">
        <v>1</v>
      </c>
      <c r="K21" s="7">
        <v>5</v>
      </c>
      <c r="L21" s="7">
        <v>6</v>
      </c>
      <c r="M21" s="7">
        <v>7</v>
      </c>
      <c r="N21" s="7">
        <f>1/4</f>
        <v>0.25</v>
      </c>
      <c r="O21" s="7">
        <f>1/7</f>
        <v>0.14285714285714285</v>
      </c>
      <c r="P21" s="7">
        <f>1/9</f>
        <v>0.1111111111111111</v>
      </c>
      <c r="Q21" s="7">
        <v>4</v>
      </c>
      <c r="R21" s="7">
        <v>5</v>
      </c>
      <c r="S21" s="7">
        <v>1</v>
      </c>
      <c r="T21" s="7">
        <f>1/5</f>
        <v>0.2</v>
      </c>
      <c r="U21" s="7">
        <f>1/3</f>
        <v>0.33333333333333331</v>
      </c>
      <c r="V21" s="7">
        <f>1/9</f>
        <v>0.1111111111111111</v>
      </c>
      <c r="W21" s="7">
        <v>5</v>
      </c>
      <c r="X21" s="7">
        <f>1/6</f>
        <v>0.16666666666666666</v>
      </c>
      <c r="Y21" s="7">
        <f>1/9</f>
        <v>0.1111111111111111</v>
      </c>
      <c r="Z21" s="7">
        <f>1/9</f>
        <v>0.1111111111111111</v>
      </c>
      <c r="AA21" s="7">
        <f>1/9</f>
        <v>0.1111111111111111</v>
      </c>
      <c r="AB21" s="7">
        <f>1/3</f>
        <v>0.33333333333333331</v>
      </c>
      <c r="AC21" s="7">
        <f>1/5</f>
        <v>0.2</v>
      </c>
      <c r="AD21" s="7">
        <f>1/9</f>
        <v>0.1111111111111111</v>
      </c>
      <c r="AE21" s="7">
        <f>1/9</f>
        <v>0.1111111111111111</v>
      </c>
      <c r="AF21" s="7">
        <f>1/4</f>
        <v>0.25</v>
      </c>
      <c r="AG21" s="7">
        <f>1/5</f>
        <v>0.2</v>
      </c>
      <c r="AH21" s="7">
        <f t="shared" ref="AH21:AI21" si="4">1/5</f>
        <v>0.2</v>
      </c>
      <c r="AI21" s="7">
        <f t="shared" si="4"/>
        <v>0.2</v>
      </c>
      <c r="AJ21" s="7">
        <f>1/7</f>
        <v>0.14285714285714285</v>
      </c>
      <c r="AK21" s="7">
        <f>1/6</f>
        <v>0.16666666666666666</v>
      </c>
    </row>
    <row r="22" spans="1:37" x14ac:dyDescent="0.35">
      <c r="A22" s="3">
        <v>9</v>
      </c>
      <c r="B22" s="7">
        <f>1/6</f>
        <v>0.16666666666666666</v>
      </c>
      <c r="C22" s="7">
        <v>1</v>
      </c>
      <c r="D22" s="7">
        <v>6</v>
      </c>
      <c r="E22" s="7">
        <v>6</v>
      </c>
      <c r="F22" s="7">
        <v>6</v>
      </c>
      <c r="G22" s="7">
        <f>1/5</f>
        <v>0.2</v>
      </c>
      <c r="H22" s="7">
        <v>6</v>
      </c>
      <c r="I22" s="7">
        <v>1</v>
      </c>
      <c r="J22" s="7">
        <v>1</v>
      </c>
      <c r="K22" s="7">
        <v>4</v>
      </c>
      <c r="L22" s="7">
        <v>4</v>
      </c>
      <c r="M22" s="7">
        <v>6</v>
      </c>
      <c r="N22" s="7">
        <v>1</v>
      </c>
      <c r="O22" s="7">
        <v>4</v>
      </c>
      <c r="P22" s="7">
        <v>1</v>
      </c>
      <c r="Q22" s="7">
        <v>3</v>
      </c>
      <c r="R22" s="7">
        <v>3</v>
      </c>
      <c r="S22" s="7">
        <v>3</v>
      </c>
      <c r="T22" s="7">
        <f>1/3</f>
        <v>0.33333333333333331</v>
      </c>
      <c r="U22" s="7">
        <v>3</v>
      </c>
      <c r="V22" s="7">
        <v>3</v>
      </c>
      <c r="W22" s="7">
        <v>1</v>
      </c>
      <c r="X22" s="7">
        <v>1</v>
      </c>
      <c r="Y22" s="7">
        <f>1/3</f>
        <v>0.33333333333333331</v>
      </c>
      <c r="Z22" s="7">
        <f>1/2</f>
        <v>0.5</v>
      </c>
      <c r="AA22" s="7">
        <f>1/3</f>
        <v>0.33333333333333331</v>
      </c>
      <c r="AB22" s="7">
        <v>1</v>
      </c>
      <c r="AC22" s="7">
        <f>1/5</f>
        <v>0.2</v>
      </c>
      <c r="AD22" s="7">
        <f>1/2</f>
        <v>0.5</v>
      </c>
      <c r="AE22" s="7">
        <f>1/2</f>
        <v>0.5</v>
      </c>
      <c r="AF22" s="7">
        <f>1/5</f>
        <v>0.2</v>
      </c>
      <c r="AG22" s="7">
        <f>1/2</f>
        <v>0.5</v>
      </c>
      <c r="AH22" s="7">
        <f>1/4</f>
        <v>0.25</v>
      </c>
      <c r="AI22" s="7">
        <v>5</v>
      </c>
      <c r="AJ22" s="7">
        <v>5</v>
      </c>
      <c r="AK22" s="7">
        <f>1/3</f>
        <v>0.33333333333333331</v>
      </c>
    </row>
    <row r="23" spans="1:37" x14ac:dyDescent="0.35">
      <c r="B23" s="14">
        <f>GEOMEAN(B14:B22)</f>
        <v>0.47688023887899</v>
      </c>
      <c r="C23" s="14">
        <f t="shared" ref="C23:AK23" si="5">GEOMEAN(C14:C22)</f>
        <v>1.8171205928321397</v>
      </c>
      <c r="D23" s="14">
        <f t="shared" si="5"/>
        <v>4.3382756532535547</v>
      </c>
      <c r="E23" s="14">
        <f t="shared" si="5"/>
        <v>3.8397563811147961</v>
      </c>
      <c r="F23" s="14">
        <f t="shared" si="5"/>
        <v>4.0329634382332467</v>
      </c>
      <c r="G23" s="14">
        <f t="shared" si="5"/>
        <v>0.78763937895308167</v>
      </c>
      <c r="H23" s="14">
        <f t="shared" si="5"/>
        <v>0.86341332742673615</v>
      </c>
      <c r="I23" s="14">
        <f t="shared" si="5"/>
        <v>0.50652298970567688</v>
      </c>
      <c r="J23" s="14">
        <f t="shared" si="5"/>
        <v>2.2263832130115415</v>
      </c>
      <c r="K23" s="14">
        <f t="shared" si="5"/>
        <v>4.8377898910346921</v>
      </c>
      <c r="L23" s="14">
        <f t="shared" si="5"/>
        <v>3.7457250170700496</v>
      </c>
      <c r="M23" s="14">
        <f t="shared" si="5"/>
        <v>4.8640873924871055</v>
      </c>
      <c r="N23" s="14">
        <f t="shared" si="5"/>
        <v>1.2481136957183392</v>
      </c>
      <c r="O23" s="14">
        <f t="shared" si="5"/>
        <v>0.80697513620395589</v>
      </c>
      <c r="P23" s="14">
        <f t="shared" si="5"/>
        <v>0.52086637835584249</v>
      </c>
      <c r="Q23" s="14">
        <f t="shared" si="5"/>
        <v>3.4620088857702713</v>
      </c>
      <c r="R23" s="14">
        <f t="shared" si="5"/>
        <v>2.3778172582285118</v>
      </c>
      <c r="S23" s="14">
        <f t="shared" si="5"/>
        <v>2.879456207103531</v>
      </c>
      <c r="T23" s="14">
        <f t="shared" si="5"/>
        <v>0.42975297258771317</v>
      </c>
      <c r="U23" s="14">
        <f t="shared" si="5"/>
        <v>0.368077127674518</v>
      </c>
      <c r="V23" s="14">
        <f t="shared" si="5"/>
        <v>0.53516670538425393</v>
      </c>
      <c r="W23" s="14">
        <f t="shared" si="5"/>
        <v>0.98301799449167537</v>
      </c>
      <c r="X23" s="14">
        <f t="shared" si="5"/>
        <v>0.56590484626886273</v>
      </c>
      <c r="Y23" s="14">
        <f t="shared" si="5"/>
        <v>0.30905118700554807</v>
      </c>
      <c r="Z23" s="14">
        <f t="shared" si="5"/>
        <v>0.18585686563456455</v>
      </c>
      <c r="AA23" s="14">
        <f t="shared" si="5"/>
        <v>0.17766951356507907</v>
      </c>
      <c r="AB23" s="14">
        <f t="shared" si="5"/>
        <v>0.96114446903666162</v>
      </c>
      <c r="AC23" s="14">
        <f t="shared" si="5"/>
        <v>0.3652662821269182</v>
      </c>
      <c r="AD23" s="14">
        <f t="shared" si="5"/>
        <v>0.19111983950006906</v>
      </c>
      <c r="AE23" s="14">
        <f t="shared" si="5"/>
        <v>0.27787919201886413</v>
      </c>
      <c r="AF23" s="14">
        <f t="shared" si="5"/>
        <v>0.37560965518564493</v>
      </c>
      <c r="AG23" s="14">
        <f t="shared" si="5"/>
        <v>0.32561950671430406</v>
      </c>
      <c r="AH23" s="14">
        <f t="shared" si="5"/>
        <v>0.27353754400223185</v>
      </c>
      <c r="AI23" s="14">
        <f t="shared" si="5"/>
        <v>0.48860978632391439</v>
      </c>
      <c r="AJ23" s="14">
        <f t="shared" si="5"/>
        <v>0.45587274799425986</v>
      </c>
      <c r="AK23" s="14">
        <f t="shared" si="5"/>
        <v>0.65305586876108745</v>
      </c>
    </row>
    <row r="27" spans="1:37" x14ac:dyDescent="0.35">
      <c r="B27" s="31" t="s">
        <v>42</v>
      </c>
      <c r="C27" s="31"/>
      <c r="D27" s="31"/>
      <c r="E27" s="31"/>
      <c r="F27" s="31"/>
      <c r="G27" s="31"/>
      <c r="H27" s="31"/>
      <c r="I27" s="31"/>
      <c r="J27" s="31"/>
      <c r="K27" s="31"/>
    </row>
    <row r="28" spans="1:37" x14ac:dyDescent="0.35">
      <c r="B28" s="3"/>
      <c r="C28" s="3" t="s">
        <v>43</v>
      </c>
      <c r="D28" s="3" t="s">
        <v>44</v>
      </c>
      <c r="E28" s="3" t="s">
        <v>45</v>
      </c>
      <c r="F28" s="3" t="s">
        <v>46</v>
      </c>
      <c r="G28" s="3" t="s">
        <v>64</v>
      </c>
      <c r="H28" s="3" t="s">
        <v>65</v>
      </c>
      <c r="I28" s="3" t="s">
        <v>66</v>
      </c>
      <c r="J28" s="3" t="s">
        <v>67</v>
      </c>
      <c r="K28" s="3" t="s">
        <v>68</v>
      </c>
    </row>
    <row r="29" spans="1:37" x14ac:dyDescent="0.35">
      <c r="B29" s="3" t="s">
        <v>43</v>
      </c>
      <c r="C29" s="6">
        <v>1</v>
      </c>
      <c r="D29" s="7">
        <f t="shared" ref="D29:K29" si="6">B23</f>
        <v>0.47688023887899</v>
      </c>
      <c r="E29" s="7">
        <f t="shared" si="6"/>
        <v>1.8171205928321397</v>
      </c>
      <c r="F29" s="7">
        <f t="shared" si="6"/>
        <v>4.3382756532535547</v>
      </c>
      <c r="G29" s="7">
        <f t="shared" si="6"/>
        <v>3.8397563811147961</v>
      </c>
      <c r="H29" s="7">
        <f t="shared" si="6"/>
        <v>4.0329634382332467</v>
      </c>
      <c r="I29" s="7">
        <f t="shared" si="6"/>
        <v>0.78763937895308167</v>
      </c>
      <c r="J29" s="7">
        <f t="shared" si="6"/>
        <v>0.86341332742673615</v>
      </c>
      <c r="K29" s="7">
        <f t="shared" si="6"/>
        <v>0.50652298970567688</v>
      </c>
    </row>
    <row r="30" spans="1:37" x14ac:dyDescent="0.35">
      <c r="B30" s="3" t="s">
        <v>44</v>
      </c>
      <c r="C30" s="7">
        <f>1/D29</f>
        <v>2.0969625463003374</v>
      </c>
      <c r="D30" s="6">
        <v>1</v>
      </c>
      <c r="E30" s="7">
        <f t="shared" ref="E30:K30" si="7">J23</f>
        <v>2.2263832130115415</v>
      </c>
      <c r="F30" s="7">
        <f t="shared" si="7"/>
        <v>4.8377898910346921</v>
      </c>
      <c r="G30" s="7">
        <f t="shared" si="7"/>
        <v>3.7457250170700496</v>
      </c>
      <c r="H30" s="7">
        <f t="shared" si="7"/>
        <v>4.8640873924871055</v>
      </c>
      <c r="I30" s="7">
        <f t="shared" si="7"/>
        <v>1.2481136957183392</v>
      </c>
      <c r="J30" s="7">
        <f t="shared" si="7"/>
        <v>0.80697513620395589</v>
      </c>
      <c r="K30" s="7">
        <f t="shared" si="7"/>
        <v>0.52086637835584249</v>
      </c>
    </row>
    <row r="31" spans="1:37" x14ac:dyDescent="0.35">
      <c r="B31" s="3" t="s">
        <v>45</v>
      </c>
      <c r="C31" s="7">
        <f>1/E29</f>
        <v>0.55032120814910446</v>
      </c>
      <c r="D31" s="7">
        <f>1/E30</f>
        <v>0.44915897414054751</v>
      </c>
      <c r="E31" s="6">
        <v>1</v>
      </c>
      <c r="F31" s="7">
        <f t="shared" ref="F31:K31" si="8">Q23</f>
        <v>3.4620088857702713</v>
      </c>
      <c r="G31" s="7">
        <f t="shared" si="8"/>
        <v>2.3778172582285118</v>
      </c>
      <c r="H31" s="7">
        <f t="shared" si="8"/>
        <v>2.879456207103531</v>
      </c>
      <c r="I31" s="7">
        <f t="shared" si="8"/>
        <v>0.42975297258771317</v>
      </c>
      <c r="J31" s="7">
        <f t="shared" si="8"/>
        <v>0.368077127674518</v>
      </c>
      <c r="K31" s="7">
        <f t="shared" si="8"/>
        <v>0.53516670538425393</v>
      </c>
    </row>
    <row r="32" spans="1:37" x14ac:dyDescent="0.35">
      <c r="B32" s="3" t="s">
        <v>46</v>
      </c>
      <c r="C32" s="7">
        <f>1/F29</f>
        <v>0.23050633014756336</v>
      </c>
      <c r="D32" s="7">
        <f>1/F30</f>
        <v>0.20670595923423268</v>
      </c>
      <c r="E32" s="7">
        <f>1/F31</f>
        <v>0.28884963412724096</v>
      </c>
      <c r="F32" s="6">
        <v>1</v>
      </c>
      <c r="G32" s="7">
        <f>W23</f>
        <v>0.98301799449167537</v>
      </c>
      <c r="H32" s="7">
        <f>X23</f>
        <v>0.56590484626886273</v>
      </c>
      <c r="I32" s="7">
        <f>Y23</f>
        <v>0.30905118700554807</v>
      </c>
      <c r="J32" s="7">
        <f>Z23</f>
        <v>0.18585686563456455</v>
      </c>
      <c r="K32" s="7">
        <f>AA23</f>
        <v>0.17766951356507907</v>
      </c>
    </row>
    <row r="33" spans="2:25" x14ac:dyDescent="0.35">
      <c r="B33" s="3" t="s">
        <v>64</v>
      </c>
      <c r="C33" s="7">
        <f>1/G29</f>
        <v>0.26043318917792124</v>
      </c>
      <c r="D33" s="7">
        <f>1/G30</f>
        <v>0.26697101240555343</v>
      </c>
      <c r="E33" s="7">
        <f>1/G31</f>
        <v>0.42055376481917117</v>
      </c>
      <c r="F33" s="7">
        <f>1/G32</f>
        <v>1.0172753760393838</v>
      </c>
      <c r="G33" s="6">
        <v>1</v>
      </c>
      <c r="H33" s="7">
        <f>AB23</f>
        <v>0.96114446903666162</v>
      </c>
      <c r="I33" s="7">
        <f>AC23</f>
        <v>0.3652662821269182</v>
      </c>
      <c r="J33" s="7">
        <f>AD23</f>
        <v>0.19111983950006906</v>
      </c>
      <c r="K33" s="7">
        <f>AE23</f>
        <v>0.27787919201886413</v>
      </c>
    </row>
    <row r="34" spans="2:25" x14ac:dyDescent="0.35">
      <c r="B34" s="3" t="s">
        <v>65</v>
      </c>
      <c r="C34" s="7">
        <f>1/H29</f>
        <v>0.24795662428273293</v>
      </c>
      <c r="D34" s="7">
        <f>1/H30</f>
        <v>0.20558841141394046</v>
      </c>
      <c r="E34" s="7">
        <f>1/H31</f>
        <v>0.34728779605434884</v>
      </c>
      <c r="F34" s="7">
        <f>1/H32</f>
        <v>1.7670815272094307</v>
      </c>
      <c r="G34" s="7">
        <f>1/H33</f>
        <v>1.0404263169742658</v>
      </c>
      <c r="H34" s="6">
        <v>1</v>
      </c>
      <c r="I34" s="7">
        <f>AF23</f>
        <v>0.37560965518564493</v>
      </c>
      <c r="J34" s="7">
        <f>AG23</f>
        <v>0.32561950671430406</v>
      </c>
      <c r="K34" s="7">
        <f>AH23</f>
        <v>0.27353754400223185</v>
      </c>
    </row>
    <row r="35" spans="2:25" x14ac:dyDescent="0.35">
      <c r="B35" s="3" t="s">
        <v>66</v>
      </c>
      <c r="C35" s="7">
        <f>1/I29</f>
        <v>1.2696165614893262</v>
      </c>
      <c r="D35" s="7">
        <f>1/I30</f>
        <v>0.80120905926319486</v>
      </c>
      <c r="E35" s="7">
        <f>1/I31</f>
        <v>2.3269181687763627</v>
      </c>
      <c r="F35" s="7">
        <f>1/I32</f>
        <v>3.2357099472394135</v>
      </c>
      <c r="G35" s="7">
        <f>1/I33</f>
        <v>2.7377287445670455</v>
      </c>
      <c r="H35" s="7">
        <f>1/I34</f>
        <v>2.6623383776057366</v>
      </c>
      <c r="I35" s="6">
        <v>1</v>
      </c>
      <c r="J35" s="7">
        <f>AI23</f>
        <v>0.48860978632391439</v>
      </c>
      <c r="K35" s="7">
        <f>AJ23</f>
        <v>0.45587274799425986</v>
      </c>
      <c r="O35" s="31" t="s">
        <v>56</v>
      </c>
      <c r="P35" s="31"/>
      <c r="Q35" s="31"/>
      <c r="R35" s="31"/>
      <c r="S35" s="31"/>
      <c r="T35" s="31"/>
      <c r="U35" s="31"/>
      <c r="V35" s="31"/>
      <c r="W35" s="31"/>
      <c r="X35" s="31"/>
      <c r="Y35" s="31"/>
    </row>
    <row r="36" spans="2:25" x14ac:dyDescent="0.35">
      <c r="B36" s="3" t="s">
        <v>67</v>
      </c>
      <c r="C36" s="7">
        <f>1/J29</f>
        <v>1.1581938432434653</v>
      </c>
      <c r="D36" s="7">
        <f>1/J30</f>
        <v>1.239195552794899</v>
      </c>
      <c r="E36" s="7">
        <f>1/J31</f>
        <v>2.7168218963180908</v>
      </c>
      <c r="F36" s="7">
        <f>1/J32</f>
        <v>5.3804845819697604</v>
      </c>
      <c r="G36" s="7">
        <f>1/J33</f>
        <v>5.2323191700861527</v>
      </c>
      <c r="H36" s="7">
        <f>1/J34</f>
        <v>3.0710690833316443</v>
      </c>
      <c r="I36" s="7">
        <f>1/J35</f>
        <v>2.0466229453232225</v>
      </c>
      <c r="J36" s="6">
        <v>1</v>
      </c>
      <c r="K36" s="7">
        <f>AK23</f>
        <v>0.65305586876108745</v>
      </c>
      <c r="O36" s="3" t="s">
        <v>55</v>
      </c>
      <c r="P36" s="5">
        <v>1</v>
      </c>
      <c r="Q36" s="5">
        <v>2</v>
      </c>
      <c r="R36" s="5">
        <v>3</v>
      </c>
      <c r="S36" s="5">
        <v>4</v>
      </c>
      <c r="T36" s="5">
        <v>5</v>
      </c>
      <c r="U36" s="5">
        <v>6</v>
      </c>
      <c r="V36" s="5">
        <v>7</v>
      </c>
      <c r="W36" s="5">
        <v>8</v>
      </c>
      <c r="X36" s="5">
        <v>9</v>
      </c>
      <c r="Y36" s="5">
        <v>10</v>
      </c>
    </row>
    <row r="37" spans="2:25" x14ac:dyDescent="0.35">
      <c r="B37" s="3" t="s">
        <v>68</v>
      </c>
      <c r="C37" s="7">
        <f>1/K29</f>
        <v>1.9742440527350311</v>
      </c>
      <c r="D37" s="7">
        <f>1/K30</f>
        <v>1.9198781905573981</v>
      </c>
      <c r="E37" s="7">
        <f>1/K31</f>
        <v>1.8685766321766824</v>
      </c>
      <c r="F37" s="7">
        <f>1/K32</f>
        <v>5.6284276347371618</v>
      </c>
      <c r="G37" s="7">
        <f>1/K33</f>
        <v>3.5986861511102779</v>
      </c>
      <c r="H37" s="7">
        <f>1/K34</f>
        <v>3.6558052886218824</v>
      </c>
      <c r="I37" s="7">
        <f>1/K35</f>
        <v>2.1935946037568175</v>
      </c>
      <c r="J37" s="7">
        <f>1/K36</f>
        <v>1.5312625578223504</v>
      </c>
      <c r="K37" s="6">
        <v>1</v>
      </c>
      <c r="O37" s="3" t="s">
        <v>53</v>
      </c>
      <c r="P37" s="5">
        <v>0</v>
      </c>
      <c r="Q37" s="5">
        <v>0</v>
      </c>
      <c r="R37" s="5">
        <v>0.57999999999999996</v>
      </c>
      <c r="S37" s="5">
        <v>0.9</v>
      </c>
      <c r="T37" s="5">
        <v>1.1200000000000001</v>
      </c>
      <c r="U37" s="5">
        <v>1.24</v>
      </c>
      <c r="V37" s="5">
        <v>1.32</v>
      </c>
      <c r="W37" s="5">
        <v>1.41</v>
      </c>
      <c r="X37" s="5">
        <v>1.45</v>
      </c>
      <c r="Y37" s="5">
        <v>1.49</v>
      </c>
    </row>
    <row r="38" spans="2:25" x14ac:dyDescent="0.35">
      <c r="B38" s="20" t="s">
        <v>47</v>
      </c>
      <c r="C38" s="21">
        <f>SUM(C29:C37)</f>
        <v>8.788234355525482</v>
      </c>
      <c r="D38" s="21">
        <f t="shared" ref="D38:K38" si="9">SUM(D29:D37)</f>
        <v>6.5655873986887556</v>
      </c>
      <c r="E38" s="21">
        <f t="shared" si="9"/>
        <v>13.01251169811558</v>
      </c>
      <c r="F38" s="21">
        <f t="shared" si="9"/>
        <v>30.667053497253665</v>
      </c>
      <c r="G38" s="21">
        <f t="shared" si="9"/>
        <v>24.555477033642774</v>
      </c>
      <c r="H38" s="21">
        <f t="shared" si="9"/>
        <v>23.692769102688668</v>
      </c>
      <c r="I38" s="21">
        <f t="shared" si="9"/>
        <v>8.755650720657286</v>
      </c>
      <c r="J38" s="21">
        <f t="shared" si="9"/>
        <v>5.7609341473004125</v>
      </c>
      <c r="K38" s="21">
        <f t="shared" si="9"/>
        <v>4.4005709397872952</v>
      </c>
    </row>
    <row r="41" spans="2:25" x14ac:dyDescent="0.35">
      <c r="B41" s="31" t="s">
        <v>48</v>
      </c>
      <c r="C41" s="31"/>
      <c r="D41" s="31"/>
      <c r="E41" s="31"/>
      <c r="F41" s="31"/>
      <c r="G41" s="31"/>
      <c r="H41" s="31"/>
      <c r="I41" s="31"/>
      <c r="J41" s="31"/>
      <c r="K41" s="31"/>
      <c r="L41" s="31" t="s">
        <v>49</v>
      </c>
      <c r="O41" s="3" t="s">
        <v>50</v>
      </c>
      <c r="P41" s="3"/>
    </row>
    <row r="42" spans="2:25" x14ac:dyDescent="0.35">
      <c r="B42" s="3"/>
      <c r="C42" s="3" t="s">
        <v>43</v>
      </c>
      <c r="D42" s="3" t="s">
        <v>44</v>
      </c>
      <c r="E42" s="3" t="s">
        <v>45</v>
      </c>
      <c r="F42" s="3" t="s">
        <v>46</v>
      </c>
      <c r="G42" s="3" t="s">
        <v>64</v>
      </c>
      <c r="H42" s="3" t="s">
        <v>65</v>
      </c>
      <c r="I42" s="3" t="s">
        <v>66</v>
      </c>
      <c r="J42" s="3" t="s">
        <v>67</v>
      </c>
      <c r="K42" s="3" t="s">
        <v>68</v>
      </c>
      <c r="L42" s="31"/>
      <c r="O42" s="3" t="s">
        <v>51</v>
      </c>
      <c r="P42" s="7">
        <f t="array" ref="P42">MMULT(C38:K38,L43:L51)</f>
        <v>9.2816231935166797</v>
      </c>
    </row>
    <row r="43" spans="2:25" x14ac:dyDescent="0.35">
      <c r="B43" s="3" t="s">
        <v>43</v>
      </c>
      <c r="C43" s="7">
        <f>C29/$C$38</f>
        <v>0.11378849943518674</v>
      </c>
      <c r="D43" s="7">
        <f>D29/$D$38</f>
        <v>7.2633293857946354E-2</v>
      </c>
      <c r="E43" s="7">
        <f>E29/$E$38</f>
        <v>0.13964410830042043</v>
      </c>
      <c r="F43" s="7">
        <f>F29/$F$38</f>
        <v>0.14146372600295823</v>
      </c>
      <c r="G43" s="7">
        <f>G29/$G$38</f>
        <v>0.15637066939705765</v>
      </c>
      <c r="H43" s="7">
        <f>H29/$H$38</f>
        <v>0.17021916774496332</v>
      </c>
      <c r="I43" s="7">
        <f>I29/$I$38</f>
        <v>8.9957834555322885E-2</v>
      </c>
      <c r="J43" s="7">
        <f>J29/$J$38</f>
        <v>0.14987384083036839</v>
      </c>
      <c r="K43" s="7">
        <f>K29/$K$38</f>
        <v>0.11510392552157335</v>
      </c>
      <c r="L43" s="22">
        <f>AVERAGE(C43:K43)</f>
        <v>0.12767278507175528</v>
      </c>
      <c r="O43" s="3" t="s">
        <v>52</v>
      </c>
      <c r="P43" s="7">
        <f>(P42-9)/(9-1)</f>
        <v>3.5202899189584969E-2</v>
      </c>
    </row>
    <row r="44" spans="2:25" x14ac:dyDescent="0.35">
      <c r="B44" s="3" t="s">
        <v>44</v>
      </c>
      <c r="C44" s="7">
        <f>C30/$C$38</f>
        <v>0.2386102215153037</v>
      </c>
      <c r="D44" s="7">
        <f t="shared" ref="D44:D51" si="10">D30/$D$38</f>
        <v>0.15230929683453984</v>
      </c>
      <c r="E44" s="7">
        <f t="shared" ref="E44:E51" si="11">E30/$E$38</f>
        <v>0.17109557821446245</v>
      </c>
      <c r="F44" s="7">
        <f t="shared" ref="F44:F51" si="12">F30/$F$38</f>
        <v>0.15775202829537999</v>
      </c>
      <c r="G44" s="7">
        <f t="shared" ref="G44:G51" si="13">G30/$G$38</f>
        <v>0.15254132558443625</v>
      </c>
      <c r="H44" s="7">
        <f t="shared" ref="H44:H51" si="14">H30/$H$38</f>
        <v>0.20529839173316075</v>
      </c>
      <c r="I44" s="7">
        <f t="shared" ref="I44:I51" si="15">I30/$I$38</f>
        <v>0.1425495072312162</v>
      </c>
      <c r="J44" s="7">
        <f t="shared" ref="J44:J51" si="16">J30/$J$38</f>
        <v>0.14007713255707085</v>
      </c>
      <c r="K44" s="7">
        <f t="shared" ref="K44:K51" si="17">K30/$K$38</f>
        <v>0.11836336363686002</v>
      </c>
      <c r="L44" s="22">
        <f t="shared" ref="L44:L51" si="18">AVERAGE(C44:K44)</f>
        <v>0.16428853840027</v>
      </c>
      <c r="O44" s="3" t="s">
        <v>53</v>
      </c>
      <c r="P44" s="7">
        <f>X37</f>
        <v>1.45</v>
      </c>
    </row>
    <row r="45" spans="2:25" x14ac:dyDescent="0.35">
      <c r="B45" s="3" t="s">
        <v>45</v>
      </c>
      <c r="C45" s="7">
        <f t="shared" ref="C45:C51" si="19">C31/$C$38</f>
        <v>6.2620224482645662E-2</v>
      </c>
      <c r="D45" s="7">
        <f t="shared" si="10"/>
        <v>6.8411087518270061E-2</v>
      </c>
      <c r="E45" s="7">
        <f t="shared" si="11"/>
        <v>7.6849114390791756E-2</v>
      </c>
      <c r="F45" s="7">
        <f t="shared" si="12"/>
        <v>0.11289017009998387</v>
      </c>
      <c r="G45" s="7">
        <f t="shared" si="13"/>
        <v>9.6834496636767867E-2</v>
      </c>
      <c r="H45" s="7">
        <f t="shared" si="14"/>
        <v>0.12153312238951287</v>
      </c>
      <c r="I45" s="7">
        <f t="shared" si="15"/>
        <v>4.9082927848388594E-2</v>
      </c>
      <c r="J45" s="7">
        <f t="shared" si="16"/>
        <v>6.3891917224396647E-2</v>
      </c>
      <c r="K45" s="7">
        <f t="shared" si="17"/>
        <v>0.12161301628968209</v>
      </c>
      <c r="L45" s="22">
        <f t="shared" si="18"/>
        <v>8.596956409782662E-2</v>
      </c>
      <c r="O45" s="3" t="s">
        <v>54</v>
      </c>
      <c r="P45" s="7">
        <f>P43/P44</f>
        <v>2.4277861510058601E-2</v>
      </c>
    </row>
    <row r="46" spans="2:25" x14ac:dyDescent="0.35">
      <c r="B46" s="3" t="s">
        <v>46</v>
      </c>
      <c r="C46" s="7">
        <f t="shared" si="19"/>
        <v>2.6228969417802981E-2</v>
      </c>
      <c r="D46" s="7">
        <f t="shared" si="10"/>
        <v>3.1483239302475041E-2</v>
      </c>
      <c r="E46" s="7">
        <f t="shared" si="11"/>
        <v>2.2197838574782684E-2</v>
      </c>
      <c r="F46" s="7">
        <f t="shared" si="12"/>
        <v>3.2608284329942339E-2</v>
      </c>
      <c r="G46" s="7">
        <f t="shared" si="13"/>
        <v>4.0032535028534363E-2</v>
      </c>
      <c r="H46" s="7">
        <f t="shared" si="14"/>
        <v>2.3885128995101021E-2</v>
      </c>
      <c r="I46" s="7">
        <f t="shared" si="15"/>
        <v>3.5297340753486298E-2</v>
      </c>
      <c r="J46" s="7">
        <f t="shared" si="16"/>
        <v>3.2261584819826057E-2</v>
      </c>
      <c r="K46" s="7">
        <f t="shared" si="17"/>
        <v>4.0374195984139015E-2</v>
      </c>
      <c r="L46" s="22">
        <f t="shared" si="18"/>
        <v>3.1596568578454415E-2</v>
      </c>
    </row>
    <row r="47" spans="2:25" x14ac:dyDescent="0.35">
      <c r="B47" s="3" t="s">
        <v>64</v>
      </c>
      <c r="C47" s="7">
        <f t="shared" si="19"/>
        <v>2.9634301799675772E-2</v>
      </c>
      <c r="D47" s="7">
        <f t="shared" si="10"/>
        <v>4.0662167174695056E-2</v>
      </c>
      <c r="E47" s="7">
        <f t="shared" si="11"/>
        <v>3.2319184380066618E-2</v>
      </c>
      <c r="F47" s="7">
        <f t="shared" si="12"/>
        <v>3.3171604703741232E-2</v>
      </c>
      <c r="G47" s="7">
        <f t="shared" si="13"/>
        <v>4.0724112124962096E-2</v>
      </c>
      <c r="H47" s="7">
        <f t="shared" si="14"/>
        <v>4.056699598391774E-2</v>
      </c>
      <c r="I47" s="7">
        <f t="shared" si="15"/>
        <v>4.1717776757030992E-2</v>
      </c>
      <c r="J47" s="7">
        <f t="shared" si="16"/>
        <v>3.3175147400292412E-2</v>
      </c>
      <c r="K47" s="7">
        <f t="shared" si="17"/>
        <v>6.3146168036162964E-2</v>
      </c>
      <c r="L47" s="22">
        <f t="shared" si="18"/>
        <v>3.945749537339388E-2</v>
      </c>
    </row>
    <row r="48" spans="2:25" x14ac:dyDescent="0.35">
      <c r="B48" s="3" t="s">
        <v>65</v>
      </c>
      <c r="C48" s="7">
        <f t="shared" si="19"/>
        <v>2.8214612202146567E-2</v>
      </c>
      <c r="D48" s="7">
        <f t="shared" si="10"/>
        <v>3.1313026379787355E-2</v>
      </c>
      <c r="E48" s="7">
        <f t="shared" si="11"/>
        <v>2.668875956550661E-2</v>
      </c>
      <c r="F48" s="7">
        <f t="shared" si="12"/>
        <v>5.7621496873433847E-2</v>
      </c>
      <c r="G48" s="7">
        <f t="shared" si="13"/>
        <v>4.2370437990221353E-2</v>
      </c>
      <c r="H48" s="7">
        <f t="shared" si="14"/>
        <v>4.2206970222257369E-2</v>
      </c>
      <c r="I48" s="7">
        <f t="shared" si="15"/>
        <v>4.2899113631779034E-2</v>
      </c>
      <c r="J48" s="7">
        <f t="shared" si="16"/>
        <v>5.6521997715750692E-2</v>
      </c>
      <c r="K48" s="7">
        <f t="shared" si="17"/>
        <v>6.2159557872154991E-2</v>
      </c>
      <c r="L48" s="22">
        <f t="shared" si="18"/>
        <v>4.3332885828115314E-2</v>
      </c>
    </row>
    <row r="49" spans="2:13" x14ac:dyDescent="0.35">
      <c r="B49" s="3" t="s">
        <v>66</v>
      </c>
      <c r="C49" s="7">
        <f t="shared" si="19"/>
        <v>0.14446776338993192</v>
      </c>
      <c r="D49" s="7">
        <f t="shared" si="10"/>
        <v>0.12203158843384038</v>
      </c>
      <c r="E49" s="7">
        <f t="shared" si="11"/>
        <v>0.17882160053030638</v>
      </c>
      <c r="F49" s="7">
        <f t="shared" si="12"/>
        <v>0.10551094996880551</v>
      </c>
      <c r="G49" s="7">
        <f t="shared" si="13"/>
        <v>0.11149157236148008</v>
      </c>
      <c r="H49" s="7">
        <f t="shared" si="14"/>
        <v>0.11236923662517831</v>
      </c>
      <c r="I49" s="7">
        <f t="shared" si="15"/>
        <v>0.11421195658715473</v>
      </c>
      <c r="J49" s="7">
        <f t="shared" si="16"/>
        <v>8.4814332854833641E-2</v>
      </c>
      <c r="K49" s="7">
        <f t="shared" si="17"/>
        <v>0.10359400046765177</v>
      </c>
      <c r="L49" s="22">
        <f t="shared" si="18"/>
        <v>0.11970144457990919</v>
      </c>
    </row>
    <row r="50" spans="2:13" x14ac:dyDescent="0.35">
      <c r="B50" s="3" t="s">
        <v>67</v>
      </c>
      <c r="C50" s="7">
        <f t="shared" si="19"/>
        <v>0.13178913947774581</v>
      </c>
      <c r="D50" s="7">
        <f t="shared" si="10"/>
        <v>0.18874100328667998</v>
      </c>
      <c r="E50" s="7">
        <f t="shared" si="11"/>
        <v>0.20878535668955672</v>
      </c>
      <c r="F50" s="7">
        <f t="shared" si="12"/>
        <v>0.17544837108174088</v>
      </c>
      <c r="G50" s="7">
        <f t="shared" si="13"/>
        <v>0.21308155255617711</v>
      </c>
      <c r="H50" s="7">
        <f t="shared" si="14"/>
        <v>0.12962052135067392</v>
      </c>
      <c r="I50" s="7">
        <f t="shared" si="15"/>
        <v>0.23374881098153064</v>
      </c>
      <c r="J50" s="7">
        <f t="shared" si="16"/>
        <v>0.17358295971298376</v>
      </c>
      <c r="K50" s="7">
        <f t="shared" si="17"/>
        <v>0.14840253178435373</v>
      </c>
      <c r="L50" s="22">
        <f t="shared" si="18"/>
        <v>0.17813336076904923</v>
      </c>
    </row>
    <row r="51" spans="2:13" x14ac:dyDescent="0.35">
      <c r="B51" s="3" t="s">
        <v>68</v>
      </c>
      <c r="C51" s="7">
        <f t="shared" si="19"/>
        <v>0.22464626827956086</v>
      </c>
      <c r="D51" s="7">
        <f t="shared" si="10"/>
        <v>0.29241529721176601</v>
      </c>
      <c r="E51" s="7">
        <f t="shared" si="11"/>
        <v>0.14359845935410626</v>
      </c>
      <c r="F51" s="7">
        <f t="shared" si="12"/>
        <v>0.18353336864401421</v>
      </c>
      <c r="G51" s="7">
        <f t="shared" si="13"/>
        <v>0.14655329832036326</v>
      </c>
      <c r="H51" s="7">
        <f t="shared" si="14"/>
        <v>0.15430046495523478</v>
      </c>
      <c r="I51" s="7">
        <f t="shared" si="15"/>
        <v>0.25053473165409051</v>
      </c>
      <c r="J51" s="7">
        <f t="shared" si="16"/>
        <v>0.26580108688447751</v>
      </c>
      <c r="K51" s="7">
        <f t="shared" si="17"/>
        <v>0.22724324040742216</v>
      </c>
      <c r="L51" s="22">
        <f t="shared" si="18"/>
        <v>0.20984735730122617</v>
      </c>
    </row>
    <row r="52" spans="2:13" x14ac:dyDescent="0.35">
      <c r="B52" s="20" t="s">
        <v>47</v>
      </c>
      <c r="C52" s="21">
        <f>SUM(C43:C51)</f>
        <v>1</v>
      </c>
      <c r="D52" s="21">
        <f t="shared" ref="D52:K52" si="20">SUM(D43:D51)</f>
        <v>1</v>
      </c>
      <c r="E52" s="21">
        <f t="shared" si="20"/>
        <v>0.99999999999999978</v>
      </c>
      <c r="F52" s="21">
        <f t="shared" si="20"/>
        <v>1</v>
      </c>
      <c r="G52" s="21">
        <f t="shared" si="20"/>
        <v>1</v>
      </c>
      <c r="H52" s="21">
        <f t="shared" si="20"/>
        <v>1</v>
      </c>
      <c r="I52" s="21">
        <f t="shared" si="20"/>
        <v>1</v>
      </c>
      <c r="J52" s="21">
        <f t="shared" si="20"/>
        <v>1</v>
      </c>
      <c r="K52" s="21">
        <f t="shared" si="20"/>
        <v>1</v>
      </c>
      <c r="L52" s="7">
        <f>AVERAGE(C52:K52)</f>
        <v>1</v>
      </c>
    </row>
    <row r="55" spans="2:13" x14ac:dyDescent="0.35">
      <c r="B55" s="29" t="s">
        <v>57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spans="2:13" x14ac:dyDescent="0.35">
      <c r="B56" s="23"/>
      <c r="C56" s="24" t="s">
        <v>43</v>
      </c>
      <c r="D56" s="24" t="s">
        <v>44</v>
      </c>
      <c r="E56" s="24" t="s">
        <v>45</v>
      </c>
      <c r="F56" s="24" t="s">
        <v>46</v>
      </c>
      <c r="G56" s="24" t="s">
        <v>64</v>
      </c>
      <c r="H56" s="24" t="s">
        <v>65</v>
      </c>
      <c r="I56" s="24" t="s">
        <v>66</v>
      </c>
      <c r="J56" s="24" t="s">
        <v>67</v>
      </c>
      <c r="K56" s="24" t="s">
        <v>68</v>
      </c>
      <c r="L56" s="15" t="s">
        <v>59</v>
      </c>
      <c r="M56" s="15" t="s">
        <v>58</v>
      </c>
    </row>
    <row r="57" spans="2:13" x14ac:dyDescent="0.35">
      <c r="B57" s="15" t="s">
        <v>43</v>
      </c>
      <c r="C57" s="7">
        <f t="array" ref="C57:K65">MMULT(C29:K37,C29:K37)</f>
        <v>9</v>
      </c>
      <c r="D57" s="7">
        <v>7.1943823268387597</v>
      </c>
      <c r="E57" s="7">
        <v>14.089481302484634</v>
      </c>
      <c r="F57" s="7">
        <v>38.352232814694126</v>
      </c>
      <c r="G57" s="7">
        <v>30.743974378998278</v>
      </c>
      <c r="H57" s="7">
        <v>28.363758975864965</v>
      </c>
      <c r="I57" s="7">
        <v>10.087682899904291</v>
      </c>
      <c r="J57" s="7">
        <v>6.7943291802916033</v>
      </c>
      <c r="K57" s="7">
        <v>6.0977544117553437</v>
      </c>
      <c r="L57" s="7">
        <f>SUM(C57:K57)</f>
        <v>150.72359629083201</v>
      </c>
      <c r="M57" s="7">
        <f>L57/$L$66</f>
        <v>0.12708197552928166</v>
      </c>
    </row>
    <row r="58" spans="2:13" x14ac:dyDescent="0.35">
      <c r="B58" s="15" t="s">
        <v>44</v>
      </c>
      <c r="C58" s="7">
        <v>12.263462790878128</v>
      </c>
      <c r="D58" s="7">
        <v>9</v>
      </c>
      <c r="E58" s="7">
        <v>18.995055937742759</v>
      </c>
      <c r="F58" s="7">
        <v>50.19832250916415</v>
      </c>
      <c r="G58" s="7">
        <v>40.167349665814868</v>
      </c>
      <c r="H58" s="7">
        <v>38.639196099099522</v>
      </c>
      <c r="I58" s="7">
        <v>12.589125927351326</v>
      </c>
      <c r="J58" s="7">
        <v>8.850260736301129</v>
      </c>
      <c r="K58" s="7">
        <v>7.6222568700050246</v>
      </c>
      <c r="L58" s="7">
        <f t="shared" ref="L58:L65" si="21">SUM(C58:K58)</f>
        <v>198.32503053635688</v>
      </c>
      <c r="M58" s="7">
        <f t="shared" ref="M58:M65" si="22">L58/$L$66</f>
        <v>0.16721692752628664</v>
      </c>
    </row>
    <row r="59" spans="2:13" x14ac:dyDescent="0.35">
      <c r="B59" s="15" t="s">
        <v>45</v>
      </c>
      <c r="C59" s="7">
        <v>6.2022455381135426</v>
      </c>
      <c r="D59" s="7">
        <v>4.9310606337551155</v>
      </c>
      <c r="E59" s="7">
        <v>9</v>
      </c>
      <c r="F59" s="7">
        <v>25.374664784848271</v>
      </c>
      <c r="G59" s="7">
        <v>19.978580029957556</v>
      </c>
      <c r="H59" s="7">
        <v>18.638683132436988</v>
      </c>
      <c r="I59" s="7">
        <v>6.8008419372885918</v>
      </c>
      <c r="J59" s="7">
        <v>4.6387245742449501</v>
      </c>
      <c r="K59" s="7">
        <v>4.082801911672993</v>
      </c>
      <c r="L59" s="7">
        <f t="shared" si="21"/>
        <v>99.647602542317998</v>
      </c>
      <c r="M59" s="7">
        <f t="shared" si="22"/>
        <v>8.4017463087859665E-2</v>
      </c>
    </row>
    <row r="60" spans="2:13" x14ac:dyDescent="0.35">
      <c r="B60" s="15" t="s">
        <v>46</v>
      </c>
      <c r="C60" s="7">
        <v>2.4081555245843869</v>
      </c>
      <c r="D60" s="7">
        <v>1.8508874615321813</v>
      </c>
      <c r="E60" s="7">
        <v>3.6227734360780306</v>
      </c>
      <c r="F60" s="7">
        <v>9</v>
      </c>
      <c r="G60" s="7">
        <v>7.3589393408587469</v>
      </c>
      <c r="H60" s="7">
        <v>6.886524581946615</v>
      </c>
      <c r="I60" s="7">
        <v>2.5235212285859521</v>
      </c>
      <c r="J60" s="7">
        <v>1.6390694884982457</v>
      </c>
      <c r="K60" s="7">
        <v>1.4245640726208102</v>
      </c>
      <c r="L60" s="7">
        <f t="shared" si="21"/>
        <v>36.714435134704964</v>
      </c>
      <c r="M60" s="7">
        <f t="shared" si="22"/>
        <v>3.0955623818563142E-2</v>
      </c>
    </row>
    <row r="61" spans="2:13" x14ac:dyDescent="0.35">
      <c r="B61" s="15" t="s">
        <v>64</v>
      </c>
      <c r="C61" s="7">
        <v>3.0186480847304682</v>
      </c>
      <c r="D61" s="7">
        <v>2.3178937206031054</v>
      </c>
      <c r="E61" s="7">
        <v>4.4247810635198004</v>
      </c>
      <c r="F61" s="7">
        <v>11.384548903651011</v>
      </c>
      <c r="G61" s="7">
        <v>9</v>
      </c>
      <c r="H61" s="7">
        <v>8.6331009085840869</v>
      </c>
      <c r="I61" s="7">
        <v>3.1257142571550141</v>
      </c>
      <c r="J61" s="7">
        <v>2.0833500394910089</v>
      </c>
      <c r="K61" s="7">
        <v>1.7867711740709165</v>
      </c>
      <c r="L61" s="7">
        <f t="shared" si="21"/>
        <v>45.774808151805409</v>
      </c>
      <c r="M61" s="7">
        <f t="shared" si="22"/>
        <v>3.8594839776651048E-2</v>
      </c>
    </row>
    <row r="62" spans="2:13" x14ac:dyDescent="0.35">
      <c r="B62" s="15" t="s">
        <v>65</v>
      </c>
      <c r="C62" s="7">
        <v>3.1904699247384212</v>
      </c>
      <c r="D62" s="7">
        <v>2.5580466846912979</v>
      </c>
      <c r="E62" s="7">
        <v>4.8206263248862129</v>
      </c>
      <c r="F62" s="7">
        <v>12.372115192589384</v>
      </c>
      <c r="G62" s="7">
        <v>10.082321482425057</v>
      </c>
      <c r="H62" s="7">
        <v>9</v>
      </c>
      <c r="I62" s="7">
        <v>3.5449675170755079</v>
      </c>
      <c r="J62" s="7">
        <v>2.2887161955392941</v>
      </c>
      <c r="K62" s="7">
        <v>1.9525590507837864</v>
      </c>
      <c r="L62" s="7">
        <f t="shared" si="21"/>
        <v>49.809822372728959</v>
      </c>
      <c r="M62" s="7">
        <f t="shared" si="22"/>
        <v>4.1996945293654955E-2</v>
      </c>
    </row>
    <row r="63" spans="2:13" x14ac:dyDescent="0.35">
      <c r="B63" s="15" t="s">
        <v>66</v>
      </c>
      <c r="C63" s="7">
        <v>9.084791327936987</v>
      </c>
      <c r="D63" s="7">
        <v>6.6808132268340934</v>
      </c>
      <c r="E63" s="7">
        <v>13.934573458973336</v>
      </c>
      <c r="F63" s="7">
        <v>36.595656175449335</v>
      </c>
      <c r="G63" s="7">
        <v>29.032404092462464</v>
      </c>
      <c r="H63" s="7">
        <v>28.671996969162088</v>
      </c>
      <c r="I63" s="7">
        <v>9</v>
      </c>
      <c r="J63" s="7">
        <v>6.2660479446936463</v>
      </c>
      <c r="K63" s="7">
        <v>5.6004313170579705</v>
      </c>
      <c r="L63" s="7">
        <f t="shared" si="21"/>
        <v>144.8667145125699</v>
      </c>
      <c r="M63" s="7">
        <f t="shared" si="22"/>
        <v>0.1221437699321513</v>
      </c>
    </row>
    <row r="64" spans="2:13" x14ac:dyDescent="0.35">
      <c r="B64" s="15" t="s">
        <v>67</v>
      </c>
      <c r="C64" s="7">
        <v>13.66217435456889</v>
      </c>
      <c r="D64" s="7">
        <v>10.284988349348104</v>
      </c>
      <c r="E64" s="7">
        <v>21.100922246171788</v>
      </c>
      <c r="F64" s="7">
        <v>52.233657398705375</v>
      </c>
      <c r="G64" s="7">
        <v>42.451188152297583</v>
      </c>
      <c r="H64" s="7">
        <v>40.573721570353932</v>
      </c>
      <c r="I64" s="7">
        <v>13.879802143085779</v>
      </c>
      <c r="J64" s="7">
        <v>9</v>
      </c>
      <c r="K64" s="7">
        <v>8.1751244911875176</v>
      </c>
      <c r="L64" s="7">
        <f t="shared" si="21"/>
        <v>211.36157870571898</v>
      </c>
      <c r="M64" s="7">
        <f t="shared" si="22"/>
        <v>0.17820863908449835</v>
      </c>
    </row>
    <row r="65" spans="2:13" x14ac:dyDescent="0.35">
      <c r="B65" s="15" t="s">
        <v>68</v>
      </c>
      <c r="C65" s="7">
        <v>16.70232766741891</v>
      </c>
      <c r="D65" s="7">
        <v>12.151349560532619</v>
      </c>
      <c r="E65" s="7">
        <v>25.272286980600718</v>
      </c>
      <c r="F65" s="7">
        <v>61.03639764678433</v>
      </c>
      <c r="G65" s="7">
        <v>49.766421148016072</v>
      </c>
      <c r="H65" s="7">
        <v>47.179320507436543</v>
      </c>
      <c r="I65" s="7">
        <v>16.702457995529873</v>
      </c>
      <c r="J65" s="7">
        <v>11.00026356990252</v>
      </c>
      <c r="K65" s="7">
        <v>9</v>
      </c>
      <c r="L65" s="7">
        <f t="shared" si="21"/>
        <v>248.81082507622159</v>
      </c>
      <c r="M65" s="7">
        <f t="shared" si="22"/>
        <v>0.20978381595105336</v>
      </c>
    </row>
    <row r="66" spans="2:13" x14ac:dyDescent="0.35">
      <c r="L66" s="14">
        <f>SUM(L57:L65)</f>
        <v>1186.0344133232566</v>
      </c>
      <c r="M66" s="14">
        <f>SUM(M57:M65)</f>
        <v>1.0000000000000002</v>
      </c>
    </row>
    <row r="69" spans="2:13" x14ac:dyDescent="0.35">
      <c r="B69" s="29" t="s">
        <v>60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</row>
    <row r="70" spans="2:13" x14ac:dyDescent="0.35">
      <c r="B70" s="23"/>
      <c r="C70" s="24" t="s">
        <v>43</v>
      </c>
      <c r="D70" s="24" t="s">
        <v>44</v>
      </c>
      <c r="E70" s="24" t="s">
        <v>45</v>
      </c>
      <c r="F70" s="24" t="s">
        <v>46</v>
      </c>
      <c r="G70" s="24" t="s">
        <v>64</v>
      </c>
      <c r="H70" s="24" t="s">
        <v>65</v>
      </c>
      <c r="I70" s="24" t="s">
        <v>66</v>
      </c>
      <c r="J70" s="24" t="s">
        <v>67</v>
      </c>
      <c r="K70" s="24" t="s">
        <v>68</v>
      </c>
      <c r="L70" s="15" t="s">
        <v>59</v>
      </c>
      <c r="M70" s="15" t="s">
        <v>61</v>
      </c>
    </row>
    <row r="71" spans="2:13" x14ac:dyDescent="0.35">
      <c r="B71" s="15" t="s">
        <v>43</v>
      </c>
      <c r="C71" s="7">
        <f t="array" ref="C71:K79">MMULT(C57:K65,C57:K65)</f>
        <v>818.58805941734715</v>
      </c>
      <c r="D71" s="7">
        <v>625.14718729358901</v>
      </c>
      <c r="E71" s="7">
        <v>1240.0146168560791</v>
      </c>
      <c r="F71" s="7">
        <v>3206.1709538564219</v>
      </c>
      <c r="G71" s="7">
        <v>2576.8233772908957</v>
      </c>
      <c r="H71" s="7">
        <v>2433.264759515589</v>
      </c>
      <c r="I71" s="7">
        <v>857.54920118497932</v>
      </c>
      <c r="J71" s="7">
        <v>573.44314763949819</v>
      </c>
      <c r="K71" s="7">
        <v>499.11100730816298</v>
      </c>
      <c r="L71" s="7">
        <f>SUM(C71:K71)</f>
        <v>12830.112310362563</v>
      </c>
      <c r="M71" s="7">
        <f>L71/$L$80</f>
        <v>0.12691757944693541</v>
      </c>
    </row>
    <row r="72" spans="2:13" x14ac:dyDescent="0.35">
      <c r="B72" s="15" t="s">
        <v>44</v>
      </c>
      <c r="C72" s="7">
        <v>1066.5608041767671</v>
      </c>
      <c r="D72" s="7">
        <v>815.50090854425957</v>
      </c>
      <c r="E72" s="7">
        <v>1615.3554666904793</v>
      </c>
      <c r="F72" s="7">
        <v>4179.4538163718562</v>
      </c>
      <c r="G72" s="7">
        <v>3359.0424526007264</v>
      </c>
      <c r="H72" s="7">
        <v>3169.5033213605652</v>
      </c>
      <c r="I72" s="7">
        <v>1118.849741812066</v>
      </c>
      <c r="J72" s="7">
        <v>747.86577252831137</v>
      </c>
      <c r="K72" s="7">
        <v>651.11567842057127</v>
      </c>
      <c r="L72" s="7">
        <f t="shared" ref="L72:L79" si="23">SUM(C72:K72)</f>
        <v>16723.247962505604</v>
      </c>
      <c r="M72" s="7">
        <f t="shared" ref="M72:M79" si="24">L72/$L$80</f>
        <v>0.16542911710740332</v>
      </c>
    </row>
    <row r="73" spans="2:13" x14ac:dyDescent="0.35">
      <c r="B73" s="15" t="s">
        <v>45</v>
      </c>
      <c r="C73" s="7">
        <v>546.34448688824216</v>
      </c>
      <c r="D73" s="7">
        <v>417.08884896185486</v>
      </c>
      <c r="E73" s="7">
        <v>828.05976552450011</v>
      </c>
      <c r="F73" s="7">
        <v>2140.5703035262009</v>
      </c>
      <c r="G73" s="7">
        <v>1720.5661698317672</v>
      </c>
      <c r="H73" s="7">
        <v>1624.9957216384823</v>
      </c>
      <c r="I73" s="7">
        <v>572.19095507707539</v>
      </c>
      <c r="J73" s="7">
        <v>382.67648154286434</v>
      </c>
      <c r="K73" s="7">
        <v>333.14393048634162</v>
      </c>
      <c r="L73" s="7">
        <f t="shared" si="23"/>
        <v>8565.6366634773294</v>
      </c>
      <c r="M73" s="7">
        <f t="shared" si="24"/>
        <v>8.473268553326839E-2</v>
      </c>
    </row>
    <row r="74" spans="2:13" x14ac:dyDescent="0.35">
      <c r="B74" s="15" t="s">
        <v>46</v>
      </c>
      <c r="C74" s="7">
        <v>201.8121698768216</v>
      </c>
      <c r="D74" s="7">
        <v>154.20593260685723</v>
      </c>
      <c r="E74" s="7">
        <v>305.80841391592247</v>
      </c>
      <c r="F74" s="7">
        <v>792.0900973538694</v>
      </c>
      <c r="G74" s="7">
        <v>636.39223838378052</v>
      </c>
      <c r="H74" s="7">
        <v>600.90028802368522</v>
      </c>
      <c r="I74" s="7">
        <v>211.61318561198428</v>
      </c>
      <c r="J74" s="7">
        <v>141.62656912418501</v>
      </c>
      <c r="K74" s="7">
        <v>123.3529912839707</v>
      </c>
      <c r="L74" s="7">
        <f t="shared" si="23"/>
        <v>3167.8018861810765</v>
      </c>
      <c r="M74" s="7">
        <f t="shared" si="24"/>
        <v>3.1336416847794306E-2</v>
      </c>
    </row>
    <row r="75" spans="2:13" x14ac:dyDescent="0.35">
      <c r="B75" s="15" t="s">
        <v>64</v>
      </c>
      <c r="C75" s="7">
        <v>251.86685154678366</v>
      </c>
      <c r="D75" s="7">
        <v>192.43487825377363</v>
      </c>
      <c r="E75" s="7">
        <v>381.73825663047432</v>
      </c>
      <c r="F75" s="7">
        <v>988.40183841544422</v>
      </c>
      <c r="G75" s="7">
        <v>794.23852373673992</v>
      </c>
      <c r="H75" s="7">
        <v>749.8980251611888</v>
      </c>
      <c r="I75" s="7">
        <v>264.079683803222</v>
      </c>
      <c r="J75" s="7">
        <v>176.70890778545134</v>
      </c>
      <c r="K75" s="7">
        <v>153.91359434218657</v>
      </c>
      <c r="L75" s="7">
        <f t="shared" si="23"/>
        <v>3953.2805596752642</v>
      </c>
      <c r="M75" s="7">
        <f t="shared" si="24"/>
        <v>3.9106500969860333E-2</v>
      </c>
    </row>
    <row r="76" spans="2:13" x14ac:dyDescent="0.35">
      <c r="B76" s="15" t="s">
        <v>65</v>
      </c>
      <c r="C76" s="7">
        <v>275.013046003863</v>
      </c>
      <c r="D76" s="7">
        <v>209.98715684830916</v>
      </c>
      <c r="E76" s="7">
        <v>416.78428094529443</v>
      </c>
      <c r="F76" s="7">
        <v>1079.0294310072566</v>
      </c>
      <c r="G76" s="7">
        <v>866.92390933100421</v>
      </c>
      <c r="H76" s="7">
        <v>819.05072901326832</v>
      </c>
      <c r="I76" s="7">
        <v>288.09696854482331</v>
      </c>
      <c r="J76" s="7">
        <v>192.85029435757798</v>
      </c>
      <c r="K76" s="7">
        <v>167.9840753864587</v>
      </c>
      <c r="L76" s="7">
        <f t="shared" si="23"/>
        <v>4315.719891437855</v>
      </c>
      <c r="M76" s="7">
        <f t="shared" si="24"/>
        <v>4.2691810402149546E-2</v>
      </c>
    </row>
    <row r="77" spans="2:13" x14ac:dyDescent="0.35">
      <c r="B77" s="15" t="s">
        <v>66</v>
      </c>
      <c r="C77" s="7">
        <v>778.27365947108876</v>
      </c>
      <c r="D77" s="7">
        <v>595.19813071046656</v>
      </c>
      <c r="E77" s="7">
        <v>1178.7366250000318</v>
      </c>
      <c r="F77" s="7">
        <v>3050.4774185991287</v>
      </c>
      <c r="G77" s="7">
        <v>2451.729526183648</v>
      </c>
      <c r="H77" s="7">
        <v>2312.756117412689</v>
      </c>
      <c r="I77" s="7">
        <v>816.76761174666126</v>
      </c>
      <c r="J77" s="7">
        <v>545.9752812203709</v>
      </c>
      <c r="K77" s="7">
        <v>475.23617672867101</v>
      </c>
      <c r="L77" s="7">
        <f t="shared" si="23"/>
        <v>12205.150547072757</v>
      </c>
      <c r="M77" s="7">
        <f t="shared" si="24"/>
        <v>0.12073535497961198</v>
      </c>
    </row>
    <row r="78" spans="2:13" x14ac:dyDescent="0.35">
      <c r="B78" s="15" t="s">
        <v>67</v>
      </c>
      <c r="C78" s="7">
        <v>1148.9417321265582</v>
      </c>
      <c r="D78" s="7">
        <v>878.40322211986449</v>
      </c>
      <c r="E78" s="7">
        <v>1740.3453646223327</v>
      </c>
      <c r="F78" s="7">
        <v>4508.0897164555035</v>
      </c>
      <c r="G78" s="7">
        <v>3622.1104460641563</v>
      </c>
      <c r="H78" s="7">
        <v>3418.3869142278995</v>
      </c>
      <c r="I78" s="7">
        <v>1205.519397375338</v>
      </c>
      <c r="J78" s="7">
        <v>806.5485471186322</v>
      </c>
      <c r="K78" s="7">
        <v>702.22275045483991</v>
      </c>
      <c r="L78" s="7">
        <f t="shared" si="23"/>
        <v>18030.568090565128</v>
      </c>
      <c r="M78" s="7">
        <f t="shared" si="24"/>
        <v>0.17836134265632245</v>
      </c>
    </row>
    <row r="79" spans="2:13" x14ac:dyDescent="0.35">
      <c r="B79" s="15" t="s">
        <v>68</v>
      </c>
      <c r="C79" s="7">
        <v>1356.166967987436</v>
      </c>
      <c r="D79" s="7">
        <v>1037.2416700729582</v>
      </c>
      <c r="E79" s="7">
        <v>2054.6616301622544</v>
      </c>
      <c r="F79" s="7">
        <v>5326.5775435711348</v>
      </c>
      <c r="G79" s="7">
        <v>4279.0104221724605</v>
      </c>
      <c r="H79" s="7">
        <v>4038.7107377590919</v>
      </c>
      <c r="I79" s="7">
        <v>1423.4926259090366</v>
      </c>
      <c r="J79" s="7">
        <v>952.62189714958345</v>
      </c>
      <c r="K79" s="7">
        <v>830.11050965515199</v>
      </c>
      <c r="L79" s="7">
        <f t="shared" si="23"/>
        <v>21298.594004439106</v>
      </c>
      <c r="M79" s="7">
        <f t="shared" si="24"/>
        <v>0.21068919205665426</v>
      </c>
    </row>
    <row r="80" spans="2:13" x14ac:dyDescent="0.35">
      <c r="L80" s="14">
        <f>SUM(L71:L79)</f>
        <v>101090.11191571668</v>
      </c>
      <c r="M80" s="14">
        <f>SUM(M71:M79)</f>
        <v>1</v>
      </c>
    </row>
    <row r="84" spans="2:5" x14ac:dyDescent="0.35">
      <c r="B84" s="32" t="s">
        <v>62</v>
      </c>
      <c r="C84" s="32"/>
      <c r="D84" s="3" t="s">
        <v>43</v>
      </c>
      <c r="E84" s="7">
        <f>M57-M71</f>
        <v>1.6439608234625203E-4</v>
      </c>
    </row>
    <row r="85" spans="2:5" x14ac:dyDescent="0.35">
      <c r="B85" s="32"/>
      <c r="C85" s="32"/>
      <c r="D85" s="3" t="s">
        <v>44</v>
      </c>
      <c r="E85" s="7">
        <f t="shared" ref="E85:E92" si="25">M58-M72</f>
        <v>1.7878104188833177E-3</v>
      </c>
    </row>
    <row r="86" spans="2:5" x14ac:dyDescent="0.35">
      <c r="B86" s="32"/>
      <c r="C86" s="32"/>
      <c r="D86" s="3" t="s">
        <v>45</v>
      </c>
      <c r="E86" s="7">
        <f t="shared" si="25"/>
        <v>-7.1522244540872526E-4</v>
      </c>
    </row>
    <row r="87" spans="2:5" x14ac:dyDescent="0.35">
      <c r="B87" s="32"/>
      <c r="C87" s="32"/>
      <c r="D87" s="3" t="s">
        <v>46</v>
      </c>
      <c r="E87" s="7">
        <f t="shared" si="25"/>
        <v>-3.8079302923116343E-4</v>
      </c>
    </row>
    <row r="88" spans="2:5" x14ac:dyDescent="0.35">
      <c r="B88" s="32"/>
      <c r="C88" s="32"/>
      <c r="D88" s="3" t="s">
        <v>64</v>
      </c>
      <c r="E88" s="7">
        <f t="shared" si="25"/>
        <v>-5.1166119320928544E-4</v>
      </c>
    </row>
    <row r="89" spans="2:5" x14ac:dyDescent="0.35">
      <c r="B89" s="32"/>
      <c r="C89" s="32"/>
      <c r="D89" s="3" t="s">
        <v>65</v>
      </c>
      <c r="E89" s="7">
        <f t="shared" si="25"/>
        <v>-6.9486510849459115E-4</v>
      </c>
    </row>
    <row r="90" spans="2:5" x14ac:dyDescent="0.35">
      <c r="B90" s="32"/>
      <c r="C90" s="32"/>
      <c r="D90" s="3" t="s">
        <v>66</v>
      </c>
      <c r="E90" s="7">
        <f t="shared" si="25"/>
        <v>1.4084149525393219E-3</v>
      </c>
    </row>
    <row r="91" spans="2:5" x14ac:dyDescent="0.35">
      <c r="B91" s="32"/>
      <c r="C91" s="32"/>
      <c r="D91" s="3" t="s">
        <v>67</v>
      </c>
      <c r="E91" s="7">
        <f t="shared" si="25"/>
        <v>-1.5270357182409211E-4</v>
      </c>
    </row>
    <row r="92" spans="2:5" x14ac:dyDescent="0.35">
      <c r="B92" s="32"/>
      <c r="C92" s="32"/>
      <c r="D92" s="3" t="s">
        <v>68</v>
      </c>
      <c r="E92" s="7">
        <f t="shared" si="25"/>
        <v>-9.0537610560090243E-4</v>
      </c>
    </row>
    <row r="95" spans="2:5" x14ac:dyDescent="0.35">
      <c r="B95" s="17" t="s">
        <v>123</v>
      </c>
      <c r="C95" s="17" t="s">
        <v>63</v>
      </c>
      <c r="D95" s="26" t="s">
        <v>124</v>
      </c>
    </row>
    <row r="96" spans="2:5" ht="29" x14ac:dyDescent="0.35">
      <c r="B96" s="9" t="s">
        <v>82</v>
      </c>
      <c r="C96" s="17">
        <f>RANK(D96,$D$96:$D$104,0)</f>
        <v>4</v>
      </c>
      <c r="D96" s="27">
        <f>M71*100</f>
        <v>12.69175794469354</v>
      </c>
    </row>
    <row r="97" spans="2:4" ht="29" x14ac:dyDescent="0.35">
      <c r="B97" s="9" t="s">
        <v>83</v>
      </c>
      <c r="C97" s="17">
        <f t="shared" ref="C97:C104" si="26">RANK(D97,$D$96:$D$104,0)</f>
        <v>3</v>
      </c>
      <c r="D97" s="27">
        <f t="shared" ref="D97:D104" si="27">M72*100</f>
        <v>16.542911710740331</v>
      </c>
    </row>
    <row r="98" spans="2:4" x14ac:dyDescent="0.35">
      <c r="B98" s="9" t="s">
        <v>84</v>
      </c>
      <c r="C98" s="17">
        <f t="shared" si="26"/>
        <v>6</v>
      </c>
      <c r="D98" s="27">
        <f t="shared" si="27"/>
        <v>8.4732685533268395</v>
      </c>
    </row>
    <row r="99" spans="2:4" ht="29" x14ac:dyDescent="0.35">
      <c r="B99" s="9" t="s">
        <v>85</v>
      </c>
      <c r="C99" s="17">
        <f t="shared" si="26"/>
        <v>9</v>
      </c>
      <c r="D99" s="27">
        <f t="shared" si="27"/>
        <v>3.1336416847794304</v>
      </c>
    </row>
    <row r="100" spans="2:4" ht="72.5" x14ac:dyDescent="0.35">
      <c r="B100" s="9" t="s">
        <v>7</v>
      </c>
      <c r="C100" s="17">
        <f t="shared" si="26"/>
        <v>8</v>
      </c>
      <c r="D100" s="27">
        <f t="shared" si="27"/>
        <v>3.9106500969860334</v>
      </c>
    </row>
    <row r="101" spans="2:4" ht="29" x14ac:dyDescent="0.35">
      <c r="B101" s="9" t="s">
        <v>86</v>
      </c>
      <c r="C101" s="17">
        <f t="shared" si="26"/>
        <v>7</v>
      </c>
      <c r="D101" s="27">
        <f t="shared" si="27"/>
        <v>4.2691810402149546</v>
      </c>
    </row>
    <row r="102" spans="2:4" x14ac:dyDescent="0.35">
      <c r="B102" s="9" t="s">
        <v>87</v>
      </c>
      <c r="C102" s="17">
        <f t="shared" si="26"/>
        <v>5</v>
      </c>
      <c r="D102" s="27">
        <f t="shared" si="27"/>
        <v>12.073535497961197</v>
      </c>
    </row>
    <row r="103" spans="2:4" x14ac:dyDescent="0.35">
      <c r="B103" s="9" t="s">
        <v>88</v>
      </c>
      <c r="C103" s="17">
        <f t="shared" si="26"/>
        <v>2</v>
      </c>
      <c r="D103" s="27">
        <f t="shared" si="27"/>
        <v>17.836134265632246</v>
      </c>
    </row>
    <row r="104" spans="2:4" ht="29" x14ac:dyDescent="0.35">
      <c r="B104" s="9" t="s">
        <v>89</v>
      </c>
      <c r="C104" s="17">
        <f t="shared" si="26"/>
        <v>1</v>
      </c>
      <c r="D104" s="27">
        <f t="shared" si="27"/>
        <v>21.068919205665427</v>
      </c>
    </row>
  </sheetData>
  <mergeCells count="8">
    <mergeCell ref="O35:Y35"/>
    <mergeCell ref="B55:M55"/>
    <mergeCell ref="B69:M69"/>
    <mergeCell ref="B84:C92"/>
    <mergeCell ref="A12:A13"/>
    <mergeCell ref="B27:K27"/>
    <mergeCell ref="B41:K41"/>
    <mergeCell ref="L41:L42"/>
  </mergeCells>
  <pageMargins left="0.7" right="0.7" top="0.75" bottom="0.75" header="0.3" footer="0.3"/>
  <pageSetup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7"/>
  <sheetViews>
    <sheetView tabSelected="1" topLeftCell="D25" workbookViewId="0">
      <selection activeCell="G35" sqref="G35"/>
    </sheetView>
  </sheetViews>
  <sheetFormatPr defaultRowHeight="14.5" x14ac:dyDescent="0.35"/>
  <cols>
    <col min="1" max="1" width="17.81640625" customWidth="1"/>
    <col min="3" max="3" width="14.81640625" customWidth="1"/>
    <col min="7" max="11" width="17.81640625" customWidth="1"/>
  </cols>
  <sheetData>
    <row r="1" spans="1:11" ht="29" x14ac:dyDescent="0.35">
      <c r="A1" s="3" t="s">
        <v>70</v>
      </c>
      <c r="B1" s="3" t="s">
        <v>63</v>
      </c>
      <c r="C1" s="3" t="s">
        <v>124</v>
      </c>
      <c r="G1" s="17" t="s">
        <v>126</v>
      </c>
      <c r="H1" s="9" t="s">
        <v>71</v>
      </c>
      <c r="I1" s="2" t="s">
        <v>72</v>
      </c>
      <c r="J1" s="2" t="s">
        <v>73</v>
      </c>
      <c r="K1" s="2" t="s">
        <v>74</v>
      </c>
    </row>
    <row r="2" spans="1:11" ht="29" x14ac:dyDescent="0.35">
      <c r="A2" s="9" t="s">
        <v>71</v>
      </c>
      <c r="B2" s="3">
        <v>3</v>
      </c>
      <c r="C2" s="7">
        <v>24.053739556115403</v>
      </c>
      <c r="G2" s="9" t="s">
        <v>82</v>
      </c>
      <c r="H2" s="27">
        <v>5.3319901955578199</v>
      </c>
      <c r="I2" s="27">
        <v>5.9975222966895698</v>
      </c>
      <c r="J2" s="27">
        <v>10.935969746002948</v>
      </c>
      <c r="K2" s="27">
        <v>12.69175794469354</v>
      </c>
    </row>
    <row r="3" spans="1:11" ht="25" x14ac:dyDescent="0.35">
      <c r="A3" s="2" t="s">
        <v>72</v>
      </c>
      <c r="B3" s="3">
        <v>2</v>
      </c>
      <c r="C3" s="7">
        <v>28.504755154016564</v>
      </c>
      <c r="G3" s="9" t="s">
        <v>83</v>
      </c>
      <c r="H3" s="27">
        <v>10.865103405679143</v>
      </c>
      <c r="I3" s="27">
        <v>12.41713518868605</v>
      </c>
      <c r="J3" s="27">
        <v>15.827524693136747</v>
      </c>
      <c r="K3" s="27">
        <v>16.542911710740331</v>
      </c>
    </row>
    <row r="4" spans="1:11" ht="25" x14ac:dyDescent="0.35">
      <c r="A4" s="2" t="s">
        <v>73</v>
      </c>
      <c r="B4" s="3">
        <v>4</v>
      </c>
      <c r="C4" s="7">
        <v>16.117615047021857</v>
      </c>
      <c r="G4" s="9" t="s">
        <v>84</v>
      </c>
      <c r="H4" s="27">
        <v>3.4033104445514386</v>
      </c>
      <c r="I4" s="27">
        <v>3.1877445549014074</v>
      </c>
      <c r="J4" s="27">
        <v>7.5260812516111848</v>
      </c>
      <c r="K4" s="27">
        <v>8.4732685533268395</v>
      </c>
    </row>
    <row r="5" spans="1:11" ht="29" x14ac:dyDescent="0.35">
      <c r="A5" s="2" t="s">
        <v>74</v>
      </c>
      <c r="B5" s="3">
        <v>1</v>
      </c>
      <c r="C5" s="7">
        <v>31.323890242846176</v>
      </c>
      <c r="G5" s="9" t="s">
        <v>85</v>
      </c>
      <c r="H5" s="27">
        <v>8.4329720213647086</v>
      </c>
      <c r="I5" s="27">
        <v>6.3898577970143648</v>
      </c>
      <c r="J5" s="27">
        <v>8.9866971632768085</v>
      </c>
      <c r="K5" s="27">
        <v>3.1336416847794304</v>
      </c>
    </row>
    <row r="6" spans="1:11" ht="72.5" x14ac:dyDescent="0.35">
      <c r="G6" s="9" t="s">
        <v>7</v>
      </c>
      <c r="H6" s="27">
        <v>5.8187590034760159</v>
      </c>
      <c r="I6" s="27">
        <v>7.9061278241071928</v>
      </c>
      <c r="J6" s="27">
        <v>6.5232928154809366</v>
      </c>
      <c r="K6" s="27">
        <v>3.9106500969860334</v>
      </c>
    </row>
    <row r="7" spans="1:11" ht="29" x14ac:dyDescent="0.35">
      <c r="G7" s="9" t="s">
        <v>86</v>
      </c>
      <c r="H7" s="27">
        <v>8.1897163383096032</v>
      </c>
      <c r="I7" s="27">
        <v>8.2338508163952682</v>
      </c>
      <c r="J7" s="27">
        <v>7.4614936561300791</v>
      </c>
      <c r="K7" s="27">
        <v>4.2691810402149546</v>
      </c>
    </row>
    <row r="8" spans="1:11" x14ac:dyDescent="0.35">
      <c r="A8" s="31" t="s">
        <v>127</v>
      </c>
      <c r="B8" s="31"/>
      <c r="C8" s="31"/>
      <c r="G8" s="9" t="s">
        <v>87</v>
      </c>
      <c r="H8" s="27">
        <v>2.9026741484803877</v>
      </c>
      <c r="I8" s="27">
        <v>2.7797201874731932</v>
      </c>
      <c r="J8" s="27">
        <v>7.661886423495508</v>
      </c>
      <c r="K8" s="27">
        <v>12.073535497961197</v>
      </c>
    </row>
    <row r="9" spans="1:11" x14ac:dyDescent="0.35">
      <c r="A9" s="17" t="s">
        <v>123</v>
      </c>
      <c r="B9" s="17" t="s">
        <v>63</v>
      </c>
      <c r="C9" s="3" t="s">
        <v>124</v>
      </c>
      <c r="G9" s="9" t="s">
        <v>88</v>
      </c>
      <c r="H9" s="27">
        <v>22.716095791463324</v>
      </c>
      <c r="I9" s="27">
        <v>23.799989165569524</v>
      </c>
      <c r="J9" s="27">
        <v>14.047940123537117</v>
      </c>
      <c r="K9" s="27">
        <v>17.836134265632246</v>
      </c>
    </row>
    <row r="10" spans="1:11" ht="29" x14ac:dyDescent="0.35">
      <c r="A10" s="9" t="s">
        <v>82</v>
      </c>
      <c r="B10" s="17">
        <v>7</v>
      </c>
      <c r="C10" s="27">
        <v>5.3319901955578155</v>
      </c>
      <c r="G10" s="9" t="s">
        <v>89</v>
      </c>
      <c r="H10" s="27">
        <v>32.339378651117556</v>
      </c>
      <c r="I10" s="27">
        <v>29.288052169163421</v>
      </c>
      <c r="J10" s="27">
        <v>21.029114127328672</v>
      </c>
      <c r="K10" s="27">
        <v>21.068919205665427</v>
      </c>
    </row>
    <row r="11" spans="1:11" x14ac:dyDescent="0.35">
      <c r="A11" s="9" t="s">
        <v>83</v>
      </c>
      <c r="B11" s="17">
        <v>3</v>
      </c>
      <c r="C11" s="27">
        <v>10.865103405679143</v>
      </c>
    </row>
    <row r="12" spans="1:11" x14ac:dyDescent="0.35">
      <c r="A12" s="9" t="s">
        <v>84</v>
      </c>
      <c r="B12" s="17">
        <v>8</v>
      </c>
      <c r="C12" s="27">
        <v>3.4033104445514386</v>
      </c>
    </row>
    <row r="13" spans="1:11" ht="29" x14ac:dyDescent="0.35">
      <c r="A13" s="9" t="s">
        <v>85</v>
      </c>
      <c r="B13" s="17">
        <v>4</v>
      </c>
      <c r="C13" s="27">
        <v>8.4329720213647086</v>
      </c>
      <c r="G13" s="17" t="s">
        <v>70</v>
      </c>
      <c r="H13" s="17" t="s">
        <v>124</v>
      </c>
    </row>
    <row r="14" spans="1:11" ht="72.5" x14ac:dyDescent="0.35">
      <c r="A14" s="9" t="s">
        <v>7</v>
      </c>
      <c r="B14" s="17">
        <v>6</v>
      </c>
      <c r="C14" s="27">
        <v>5.8187590034760159</v>
      </c>
      <c r="G14" s="9" t="s">
        <v>71</v>
      </c>
      <c r="H14" s="27">
        <v>24.053739556115403</v>
      </c>
    </row>
    <row r="15" spans="1:11" ht="29" x14ac:dyDescent="0.35">
      <c r="A15" s="9" t="s">
        <v>86</v>
      </c>
      <c r="B15" s="17">
        <v>5</v>
      </c>
      <c r="C15" s="27">
        <v>8.1897163383096032</v>
      </c>
      <c r="G15" s="2" t="s">
        <v>72</v>
      </c>
      <c r="H15" s="27">
        <v>28.504755154016564</v>
      </c>
    </row>
    <row r="16" spans="1:11" ht="25" x14ac:dyDescent="0.35">
      <c r="A16" s="9" t="s">
        <v>87</v>
      </c>
      <c r="B16" s="17">
        <v>9</v>
      </c>
      <c r="C16" s="27">
        <v>2.9026741484803877</v>
      </c>
      <c r="G16" s="2" t="s">
        <v>73</v>
      </c>
      <c r="H16" s="27">
        <v>16.117615047021857</v>
      </c>
    </row>
    <row r="17" spans="1:9" ht="25" x14ac:dyDescent="0.35">
      <c r="A17" s="9" t="s">
        <v>88</v>
      </c>
      <c r="B17" s="17">
        <v>2</v>
      </c>
      <c r="C17" s="27">
        <v>22.716095791463324</v>
      </c>
      <c r="G17" s="2" t="s">
        <v>74</v>
      </c>
      <c r="H17" s="27">
        <v>31.323890242846176</v>
      </c>
    </row>
    <row r="18" spans="1:9" ht="29" x14ac:dyDescent="0.35">
      <c r="A18" s="9" t="s">
        <v>89</v>
      </c>
      <c r="B18" s="17">
        <v>1</v>
      </c>
      <c r="C18" s="27">
        <v>32.339378651117556</v>
      </c>
    </row>
    <row r="21" spans="1:9" x14ac:dyDescent="0.35">
      <c r="A21" s="31" t="s">
        <v>128</v>
      </c>
      <c r="B21" s="31"/>
      <c r="C21" s="31"/>
      <c r="G21" s="17" t="s">
        <v>123</v>
      </c>
      <c r="H21" s="3" t="s">
        <v>69</v>
      </c>
      <c r="I21" s="17" t="s">
        <v>63</v>
      </c>
    </row>
    <row r="22" spans="1:9" ht="29" x14ac:dyDescent="0.35">
      <c r="A22" s="17" t="s">
        <v>123</v>
      </c>
      <c r="B22" s="17" t="s">
        <v>63</v>
      </c>
      <c r="C22" s="36" t="s">
        <v>124</v>
      </c>
      <c r="G22" s="9" t="s">
        <v>82</v>
      </c>
      <c r="H22" s="27">
        <f t="array" ref="H22:H30">MMULT(H2:K10,H14:H17)</f>
        <v>873.02919145790429</v>
      </c>
      <c r="I22" s="17">
        <f>RANK(H22,$H$22:$H$30,0)</f>
        <v>4</v>
      </c>
    </row>
    <row r="23" spans="1:9" ht="29" x14ac:dyDescent="0.35">
      <c r="A23" s="9" t="s">
        <v>82</v>
      </c>
      <c r="B23" s="17">
        <v>7</v>
      </c>
      <c r="C23" s="27">
        <v>5.9975222966895698</v>
      </c>
      <c r="G23" s="9" t="s">
        <v>83</v>
      </c>
      <c r="H23" s="27">
        <v>1388.5840667138234</v>
      </c>
      <c r="I23" s="17">
        <f t="shared" ref="I23:I30" si="0">RANK(H23,$H$22:$H$30,0)</f>
        <v>3</v>
      </c>
    </row>
    <row r="24" spans="1:9" x14ac:dyDescent="0.35">
      <c r="A24" s="9" t="s">
        <v>83</v>
      </c>
      <c r="B24" s="17">
        <v>3</v>
      </c>
      <c r="C24" s="27">
        <v>12.41713518868605</v>
      </c>
      <c r="G24" s="9" t="s">
        <v>84</v>
      </c>
      <c r="H24" s="27">
        <v>559.44643568150923</v>
      </c>
      <c r="I24" s="17">
        <f t="shared" si="0"/>
        <v>9</v>
      </c>
    </row>
    <row r="25" spans="1:9" ht="29" x14ac:dyDescent="0.35">
      <c r="A25" s="9" t="s">
        <v>84</v>
      </c>
      <c r="B25" s="17">
        <v>8</v>
      </c>
      <c r="C25" s="27">
        <v>3.1877445549014074</v>
      </c>
      <c r="G25" s="9" t="s">
        <v>85</v>
      </c>
      <c r="H25" s="27">
        <v>627.98781827509026</v>
      </c>
      <c r="I25" s="17">
        <f t="shared" si="0"/>
        <v>7</v>
      </c>
    </row>
    <row r="26" spans="1:9" ht="72.5" x14ac:dyDescent="0.35">
      <c r="A26" s="9" t="s">
        <v>85</v>
      </c>
      <c r="B26" s="17">
        <v>6</v>
      </c>
      <c r="C26" s="27">
        <v>6.3898577970143648</v>
      </c>
      <c r="G26" s="9" t="s">
        <v>7</v>
      </c>
      <c r="H26" s="27">
        <v>592.96184830703828</v>
      </c>
      <c r="I26" s="17">
        <f t="shared" si="0"/>
        <v>8</v>
      </c>
    </row>
    <row r="27" spans="1:9" ht="72.5" x14ac:dyDescent="0.35">
      <c r="A27" s="9" t="s">
        <v>7</v>
      </c>
      <c r="B27" s="17">
        <v>5</v>
      </c>
      <c r="C27" s="27">
        <v>7.9061278241071928</v>
      </c>
      <c r="G27" s="9" t="s">
        <v>86</v>
      </c>
      <c r="H27" s="27">
        <v>685.68604609204215</v>
      </c>
      <c r="I27" s="17">
        <f t="shared" si="0"/>
        <v>5</v>
      </c>
    </row>
    <row r="28" spans="1:9" ht="29" x14ac:dyDescent="0.35">
      <c r="A28" s="9" t="s">
        <v>86</v>
      </c>
      <c r="B28" s="17">
        <v>4</v>
      </c>
      <c r="C28" s="27">
        <v>8.2338508163952682</v>
      </c>
      <c r="G28" s="9" t="s">
        <v>87</v>
      </c>
      <c r="H28" s="27">
        <v>650.7368480135641</v>
      </c>
      <c r="I28" s="17">
        <f t="shared" si="0"/>
        <v>6</v>
      </c>
    </row>
    <row r="29" spans="1:9" x14ac:dyDescent="0.35">
      <c r="A29" s="9" t="s">
        <v>87</v>
      </c>
      <c r="B29" s="17">
        <v>9</v>
      </c>
      <c r="C29" s="27">
        <v>2.7797201874731932</v>
      </c>
      <c r="G29" s="9" t="s">
        <v>88</v>
      </c>
      <c r="H29" s="27">
        <v>2009.9363189405503</v>
      </c>
      <c r="I29" s="17">
        <f t="shared" si="0"/>
        <v>2</v>
      </c>
    </row>
    <row r="30" spans="1:9" ht="29" x14ac:dyDescent="0.35">
      <c r="A30" s="9" t="s">
        <v>88</v>
      </c>
      <c r="B30" s="17">
        <v>2</v>
      </c>
      <c r="C30" s="27">
        <v>23.799989165569524</v>
      </c>
      <c r="G30" s="9" t="s">
        <v>89</v>
      </c>
      <c r="H30" s="27">
        <v>2611.6314265184778</v>
      </c>
      <c r="I30" s="17">
        <f t="shared" si="0"/>
        <v>1</v>
      </c>
    </row>
    <row r="31" spans="1:9" ht="29" x14ac:dyDescent="0.35">
      <c r="A31" s="9" t="s">
        <v>89</v>
      </c>
      <c r="B31" s="17">
        <v>1</v>
      </c>
      <c r="C31" s="27">
        <v>29.288052169163421</v>
      </c>
    </row>
    <row r="34" spans="1:8" x14ac:dyDescent="0.35">
      <c r="A34" s="31" t="s">
        <v>129</v>
      </c>
      <c r="B34" s="31"/>
      <c r="C34" s="31"/>
      <c r="G34" s="28" t="s">
        <v>123</v>
      </c>
      <c r="H34" s="28" t="s">
        <v>63</v>
      </c>
    </row>
    <row r="35" spans="1:8" ht="29" x14ac:dyDescent="0.35">
      <c r="A35" s="17" t="s">
        <v>123</v>
      </c>
      <c r="B35" s="17" t="s">
        <v>63</v>
      </c>
      <c r="C35" s="36" t="s">
        <v>124</v>
      </c>
      <c r="G35" s="9" t="s">
        <v>89</v>
      </c>
      <c r="H35" s="17">
        <v>1</v>
      </c>
    </row>
    <row r="36" spans="1:8" ht="29" x14ac:dyDescent="0.35">
      <c r="A36" s="9" t="s">
        <v>82</v>
      </c>
      <c r="B36" s="17">
        <v>4</v>
      </c>
      <c r="C36" s="27">
        <v>10.935969746002948</v>
      </c>
      <c r="G36" s="9" t="s">
        <v>88</v>
      </c>
      <c r="H36" s="17">
        <v>2</v>
      </c>
    </row>
    <row r="37" spans="1:8" x14ac:dyDescent="0.35">
      <c r="A37" s="9" t="s">
        <v>83</v>
      </c>
      <c r="B37" s="17">
        <v>2</v>
      </c>
      <c r="C37" s="27">
        <v>15.827524693136747</v>
      </c>
      <c r="G37" s="9" t="s">
        <v>83</v>
      </c>
      <c r="H37" s="17">
        <v>3</v>
      </c>
    </row>
    <row r="38" spans="1:8" ht="29" x14ac:dyDescent="0.35">
      <c r="A38" s="9" t="s">
        <v>84</v>
      </c>
      <c r="B38" s="17">
        <v>7</v>
      </c>
      <c r="C38" s="27">
        <v>7.5260812516111848</v>
      </c>
      <c r="G38" s="9" t="s">
        <v>82</v>
      </c>
      <c r="H38" s="17">
        <v>4</v>
      </c>
    </row>
    <row r="39" spans="1:8" ht="29" x14ac:dyDescent="0.35">
      <c r="A39" s="9" t="s">
        <v>85</v>
      </c>
      <c r="B39" s="17">
        <v>5</v>
      </c>
      <c r="C39" s="27">
        <v>8.9866971632768085</v>
      </c>
      <c r="G39" s="9" t="s">
        <v>86</v>
      </c>
      <c r="H39" s="17">
        <v>5</v>
      </c>
    </row>
    <row r="40" spans="1:8" ht="27" customHeight="1" x14ac:dyDescent="0.35">
      <c r="A40" s="9" t="s">
        <v>7</v>
      </c>
      <c r="B40" s="17">
        <v>9</v>
      </c>
      <c r="C40" s="27">
        <v>6.5232928154809366</v>
      </c>
      <c r="G40" s="9" t="s">
        <v>87</v>
      </c>
      <c r="H40" s="17">
        <v>6</v>
      </c>
    </row>
    <row r="41" spans="1:8" ht="29" x14ac:dyDescent="0.35">
      <c r="A41" s="9" t="s">
        <v>86</v>
      </c>
      <c r="B41" s="17">
        <v>8</v>
      </c>
      <c r="C41" s="27">
        <v>7.4614936561300791</v>
      </c>
      <c r="G41" s="9" t="s">
        <v>85</v>
      </c>
      <c r="H41" s="17">
        <v>7</v>
      </c>
    </row>
    <row r="42" spans="1:8" ht="72.5" x14ac:dyDescent="0.35">
      <c r="A42" s="9" t="s">
        <v>87</v>
      </c>
      <c r="B42" s="17">
        <v>6</v>
      </c>
      <c r="C42" s="27">
        <v>7.661886423495508</v>
      </c>
      <c r="G42" s="9" t="s">
        <v>7</v>
      </c>
      <c r="H42" s="17">
        <v>8</v>
      </c>
    </row>
    <row r="43" spans="1:8" x14ac:dyDescent="0.35">
      <c r="A43" s="9" t="s">
        <v>88</v>
      </c>
      <c r="B43" s="17">
        <v>3</v>
      </c>
      <c r="C43" s="27">
        <v>14.047940123537117</v>
      </c>
      <c r="G43" s="9" t="s">
        <v>84</v>
      </c>
      <c r="H43" s="17">
        <v>9</v>
      </c>
    </row>
    <row r="44" spans="1:8" ht="29" x14ac:dyDescent="0.35">
      <c r="A44" s="9" t="s">
        <v>89</v>
      </c>
      <c r="B44" s="17">
        <v>1</v>
      </c>
      <c r="C44" s="27">
        <v>21.029114127328672</v>
      </c>
    </row>
    <row r="47" spans="1:8" x14ac:dyDescent="0.35">
      <c r="A47" s="31" t="s">
        <v>130</v>
      </c>
      <c r="B47" s="31"/>
      <c r="C47" s="31"/>
    </row>
    <row r="48" spans="1:8" x14ac:dyDescent="0.35">
      <c r="A48" s="17" t="s">
        <v>123</v>
      </c>
      <c r="B48" s="17" t="s">
        <v>63</v>
      </c>
      <c r="C48" s="36" t="s">
        <v>124</v>
      </c>
    </row>
    <row r="49" spans="1:3" ht="29" x14ac:dyDescent="0.35">
      <c r="A49" s="9" t="s">
        <v>82</v>
      </c>
      <c r="B49" s="17">
        <v>4</v>
      </c>
      <c r="C49" s="27">
        <v>12.69175794469354</v>
      </c>
    </row>
    <row r="50" spans="1:3" x14ac:dyDescent="0.35">
      <c r="A50" s="9" t="s">
        <v>83</v>
      </c>
      <c r="B50" s="17">
        <v>3</v>
      </c>
      <c r="C50" s="27">
        <v>16.542911710740331</v>
      </c>
    </row>
    <row r="51" spans="1:3" x14ac:dyDescent="0.35">
      <c r="A51" s="9" t="s">
        <v>84</v>
      </c>
      <c r="B51" s="17">
        <v>6</v>
      </c>
      <c r="C51" s="27">
        <v>8.4732685533268395</v>
      </c>
    </row>
    <row r="52" spans="1:3" ht="29" x14ac:dyDescent="0.35">
      <c r="A52" s="9" t="s">
        <v>85</v>
      </c>
      <c r="B52" s="17">
        <v>9</v>
      </c>
      <c r="C52" s="27">
        <v>3.1336416847794304</v>
      </c>
    </row>
    <row r="53" spans="1:3" ht="72.5" x14ac:dyDescent="0.35">
      <c r="A53" s="9" t="s">
        <v>7</v>
      </c>
      <c r="B53" s="17">
        <v>8</v>
      </c>
      <c r="C53" s="27">
        <v>3.9106500969860334</v>
      </c>
    </row>
    <row r="54" spans="1:3" ht="29" x14ac:dyDescent="0.35">
      <c r="A54" s="9" t="s">
        <v>86</v>
      </c>
      <c r="B54" s="17">
        <v>7</v>
      </c>
      <c r="C54" s="27">
        <v>4.2691810402149546</v>
      </c>
    </row>
    <row r="55" spans="1:3" x14ac:dyDescent="0.35">
      <c r="A55" s="9" t="s">
        <v>87</v>
      </c>
      <c r="B55" s="17">
        <v>5</v>
      </c>
      <c r="C55" s="27">
        <v>12.073535497961197</v>
      </c>
    </row>
    <row r="56" spans="1:3" x14ac:dyDescent="0.35">
      <c r="A56" s="9" t="s">
        <v>88</v>
      </c>
      <c r="B56" s="17">
        <v>2</v>
      </c>
      <c r="C56" s="27">
        <v>17.836134265632246</v>
      </c>
    </row>
    <row r="57" spans="1:3" ht="29" x14ac:dyDescent="0.35">
      <c r="A57" s="9" t="s">
        <v>89</v>
      </c>
      <c r="B57" s="17">
        <v>1</v>
      </c>
      <c r="C57" s="27">
        <v>21.068919205665427</v>
      </c>
    </row>
  </sheetData>
  <mergeCells count="4">
    <mergeCell ref="A8:C8"/>
    <mergeCell ref="A21:C21"/>
    <mergeCell ref="A34:C34"/>
    <mergeCell ref="A47:C47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Criterion</vt:lpstr>
      <vt:lpstr>GHG Emission Reduction</vt:lpstr>
      <vt:lpstr>Programme Continuity</vt:lpstr>
      <vt:lpstr>Required Cost or Budget</vt:lpstr>
      <vt:lpstr>Community Involvement</vt:lpstr>
      <vt:lpstr>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2025-12-02T03:59:34Z</dcterms:created>
  <dcterms:modified xsi:type="dcterms:W3CDTF">2026-05-08T04:37:40Z</dcterms:modified>
</cp:coreProperties>
</file>