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MPWK 1_2024\PL5122 Pengembangan Wilayah Kontemporer\Submit\"/>
    </mc:Choice>
  </mc:AlternateContent>
  <xr:revisionPtr revIDLastSave="0" documentId="13_ncr:1_{151F3F71-AC8E-4DC9-9F1F-2DC59D54BE59}" xr6:coauthVersionLast="47" xr6:coauthVersionMax="47" xr10:uidLastSave="{00000000-0000-0000-0000-000000000000}"/>
  <bookViews>
    <workbookView xWindow="-110" yWindow="-110" windowWidth="19420" windowHeight="11500" tabRatio="597" activeTab="2" xr2:uid="{4AFD5BD8-4389-438E-ACF5-B7F1FE342487}"/>
  </bookViews>
  <sheets>
    <sheet name="WP_1" sheetId="6" r:id="rId1"/>
    <sheet name="konv_sigma_WP" sheetId="9" r:id="rId2"/>
    <sheet name="rekap" sheetId="18" r:id="rId3"/>
    <sheet name="WP_2" sheetId="4" r:id="rId4"/>
    <sheet name="IDSD" sheetId="19" state="hidden" r:id="rId5"/>
    <sheet name="Sheet2" sheetId="8" state="hidden" r:id="rId6"/>
    <sheet name="workforce" sheetId="7" r:id="rId7"/>
    <sheet name="KSN_KSP" sheetId="1" state="hidden" r:id="rId8"/>
    <sheet name="PKN_PKW" sheetId="3" state="hidden" r:id="rId9"/>
    <sheet name="PKP_PKU" sheetId="2" state="hidden" r:id="rId10"/>
  </sheets>
  <definedNames>
    <definedName name="_xlnm._FilterDatabase" localSheetId="4" hidden="1">IDSD!$A$2:$J$116</definedName>
    <definedName name="_xlnm._FilterDatabase" localSheetId="1" hidden="1">konv_sigma_WP!$A$3:$AA$163</definedName>
    <definedName name="_xlnm._FilterDatabase" localSheetId="3" hidden="1">WP_2!$A$2:$AB$116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4" i="18" l="1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J124" i="18"/>
  <c r="J123" i="18"/>
  <c r="J122" i="18"/>
  <c r="J121" i="18"/>
  <c r="J120" i="18"/>
  <c r="J119" i="18"/>
  <c r="J118" i="18"/>
  <c r="J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T4" i="9"/>
  <c r="M9" i="9"/>
  <c r="M4" i="9"/>
  <c r="J4" i="7" a="1"/>
  <c r="J4" i="7" s="1"/>
  <c r="O4" i="7" a="1"/>
  <c r="O4" i="7" s="1"/>
  <c r="T4" i="7" a="1"/>
  <c r="T4" i="7" s="1"/>
  <c r="W116" i="4"/>
  <c r="V116" i="4"/>
  <c r="U116" i="4"/>
  <c r="W115" i="4"/>
  <c r="V115" i="4"/>
  <c r="U115" i="4"/>
  <c r="W114" i="4"/>
  <c r="V114" i="4"/>
  <c r="U114" i="4"/>
  <c r="W113" i="4"/>
  <c r="V113" i="4"/>
  <c r="U113" i="4"/>
  <c r="W112" i="4"/>
  <c r="V112" i="4"/>
  <c r="U112" i="4"/>
  <c r="W111" i="4"/>
  <c r="V111" i="4"/>
  <c r="U111" i="4"/>
  <c r="W110" i="4"/>
  <c r="V110" i="4"/>
  <c r="U110" i="4"/>
  <c r="W109" i="4"/>
  <c r="V109" i="4"/>
  <c r="U109" i="4"/>
  <c r="W108" i="4"/>
  <c r="V108" i="4"/>
  <c r="U108" i="4"/>
  <c r="W107" i="4"/>
  <c r="V107" i="4"/>
  <c r="U107" i="4"/>
  <c r="W106" i="4"/>
  <c r="V106" i="4"/>
  <c r="U106" i="4"/>
  <c r="W105" i="4"/>
  <c r="V105" i="4"/>
  <c r="U105" i="4"/>
  <c r="W104" i="4"/>
  <c r="V104" i="4"/>
  <c r="U104" i="4"/>
  <c r="W103" i="4"/>
  <c r="V103" i="4"/>
  <c r="U103" i="4"/>
  <c r="W102" i="4"/>
  <c r="V102" i="4"/>
  <c r="U102" i="4"/>
  <c r="W101" i="4"/>
  <c r="V101" i="4"/>
  <c r="U101" i="4"/>
  <c r="W100" i="4"/>
  <c r="V100" i="4"/>
  <c r="U100" i="4"/>
  <c r="W99" i="4"/>
  <c r="V99" i="4"/>
  <c r="U99" i="4"/>
  <c r="W98" i="4"/>
  <c r="V98" i="4"/>
  <c r="U98" i="4"/>
  <c r="W97" i="4"/>
  <c r="V97" i="4"/>
  <c r="U97" i="4"/>
  <c r="W96" i="4"/>
  <c r="V96" i="4"/>
  <c r="U96" i="4"/>
  <c r="W95" i="4"/>
  <c r="V95" i="4"/>
  <c r="U95" i="4"/>
  <c r="W94" i="4"/>
  <c r="V94" i="4"/>
  <c r="U94" i="4"/>
  <c r="W93" i="4"/>
  <c r="V93" i="4"/>
  <c r="U93" i="4"/>
  <c r="W92" i="4"/>
  <c r="V92" i="4"/>
  <c r="U92" i="4"/>
  <c r="W91" i="4"/>
  <c r="V91" i="4"/>
  <c r="U91" i="4"/>
  <c r="W90" i="4"/>
  <c r="V90" i="4"/>
  <c r="U90" i="4"/>
  <c r="W89" i="4"/>
  <c r="V89" i="4"/>
  <c r="U89" i="4"/>
  <c r="W88" i="4"/>
  <c r="V88" i="4"/>
  <c r="U88" i="4"/>
  <c r="W87" i="4"/>
  <c r="V87" i="4"/>
  <c r="U87" i="4"/>
  <c r="W86" i="4"/>
  <c r="V86" i="4"/>
  <c r="U86" i="4"/>
  <c r="W85" i="4"/>
  <c r="V85" i="4"/>
  <c r="U85" i="4"/>
  <c r="W84" i="4"/>
  <c r="V84" i="4"/>
  <c r="U84" i="4"/>
  <c r="W83" i="4"/>
  <c r="V83" i="4"/>
  <c r="U83" i="4"/>
  <c r="W82" i="4"/>
  <c r="V82" i="4"/>
  <c r="U82" i="4"/>
  <c r="W81" i="4"/>
  <c r="V81" i="4"/>
  <c r="U81" i="4"/>
  <c r="W80" i="4"/>
  <c r="V80" i="4"/>
  <c r="U80" i="4"/>
  <c r="W79" i="4"/>
  <c r="V79" i="4"/>
  <c r="U79" i="4"/>
  <c r="W78" i="4"/>
  <c r="V78" i="4"/>
  <c r="W77" i="4"/>
  <c r="V77" i="4"/>
  <c r="U77" i="4"/>
  <c r="W76" i="4"/>
  <c r="V76" i="4"/>
  <c r="U76" i="4"/>
  <c r="W75" i="4"/>
  <c r="V75" i="4"/>
  <c r="U75" i="4"/>
  <c r="W74" i="4"/>
  <c r="V74" i="4"/>
  <c r="W73" i="4"/>
  <c r="V73" i="4"/>
  <c r="U73" i="4"/>
  <c r="W72" i="4"/>
  <c r="V72" i="4"/>
  <c r="U72" i="4"/>
  <c r="W71" i="4"/>
  <c r="V71" i="4"/>
  <c r="U71" i="4"/>
  <c r="W70" i="4"/>
  <c r="V70" i="4"/>
  <c r="U70" i="4"/>
  <c r="W69" i="4"/>
  <c r="V69" i="4"/>
  <c r="U69" i="4"/>
  <c r="W68" i="4"/>
  <c r="V68" i="4"/>
  <c r="U68" i="4"/>
  <c r="W67" i="4"/>
  <c r="V67" i="4"/>
  <c r="U67" i="4"/>
  <c r="W66" i="4"/>
  <c r="V66" i="4"/>
  <c r="U66" i="4"/>
  <c r="W65" i="4"/>
  <c r="V65" i="4"/>
  <c r="U65" i="4"/>
  <c r="W64" i="4"/>
  <c r="V64" i="4"/>
  <c r="U64" i="4"/>
  <c r="W63" i="4"/>
  <c r="V63" i="4"/>
  <c r="U63" i="4"/>
  <c r="W62" i="4"/>
  <c r="V62" i="4"/>
  <c r="U62" i="4"/>
  <c r="W61" i="4"/>
  <c r="V61" i="4"/>
  <c r="U61" i="4"/>
  <c r="W60" i="4"/>
  <c r="V60" i="4"/>
  <c r="U60" i="4"/>
  <c r="W59" i="4"/>
  <c r="V59" i="4"/>
  <c r="U59" i="4"/>
  <c r="W58" i="4"/>
  <c r="V58" i="4"/>
  <c r="U58" i="4"/>
  <c r="W57" i="4"/>
  <c r="V57" i="4"/>
  <c r="U57" i="4"/>
  <c r="W56" i="4"/>
  <c r="V56" i="4"/>
  <c r="U56" i="4"/>
  <c r="W55" i="4"/>
  <c r="V55" i="4"/>
  <c r="U55" i="4"/>
  <c r="W54" i="4"/>
  <c r="V54" i="4"/>
  <c r="U54" i="4"/>
  <c r="W53" i="4"/>
  <c r="V53" i="4"/>
  <c r="U53" i="4"/>
  <c r="W52" i="4"/>
  <c r="V52" i="4"/>
  <c r="U52" i="4"/>
  <c r="W51" i="4"/>
  <c r="V51" i="4"/>
  <c r="U51" i="4"/>
  <c r="W50" i="4"/>
  <c r="V50" i="4"/>
  <c r="U50" i="4"/>
  <c r="W49" i="4"/>
  <c r="V49" i="4"/>
  <c r="U49" i="4"/>
  <c r="W48" i="4"/>
  <c r="V48" i="4"/>
  <c r="U48" i="4"/>
  <c r="W47" i="4"/>
  <c r="V47" i="4"/>
  <c r="U47" i="4"/>
  <c r="W46" i="4"/>
  <c r="V46" i="4"/>
  <c r="U46" i="4"/>
  <c r="W45" i="4"/>
  <c r="V45" i="4"/>
  <c r="U45" i="4"/>
  <c r="W44" i="4"/>
  <c r="V44" i="4"/>
  <c r="U44" i="4"/>
  <c r="W43" i="4"/>
  <c r="V43" i="4"/>
  <c r="U43" i="4"/>
  <c r="W42" i="4"/>
  <c r="V42" i="4"/>
  <c r="U42" i="4"/>
  <c r="W41" i="4"/>
  <c r="V41" i="4"/>
  <c r="U41" i="4"/>
  <c r="W40" i="4"/>
  <c r="V40" i="4"/>
  <c r="U40" i="4"/>
  <c r="W39" i="4"/>
  <c r="V39" i="4"/>
  <c r="U39" i="4"/>
  <c r="W38" i="4"/>
  <c r="V38" i="4"/>
  <c r="U38" i="4"/>
  <c r="W37" i="4"/>
  <c r="V37" i="4"/>
  <c r="U37" i="4"/>
  <c r="W36" i="4"/>
  <c r="V36" i="4"/>
  <c r="U36" i="4"/>
  <c r="W35" i="4"/>
  <c r="V35" i="4"/>
  <c r="U35" i="4"/>
  <c r="W34" i="4"/>
  <c r="V34" i="4"/>
  <c r="U34" i="4"/>
  <c r="W33" i="4"/>
  <c r="V33" i="4"/>
  <c r="U33" i="4"/>
  <c r="W32" i="4"/>
  <c r="V32" i="4"/>
  <c r="U32" i="4"/>
  <c r="W31" i="4"/>
  <c r="V31" i="4"/>
  <c r="U31" i="4"/>
  <c r="W30" i="4"/>
  <c r="V30" i="4"/>
  <c r="U30" i="4"/>
  <c r="W29" i="4"/>
  <c r="V29" i="4"/>
  <c r="U29" i="4"/>
  <c r="W28" i="4"/>
  <c r="V28" i="4"/>
  <c r="U28" i="4"/>
  <c r="W27" i="4"/>
  <c r="V27" i="4"/>
  <c r="U27" i="4"/>
  <c r="W26" i="4"/>
  <c r="V26" i="4"/>
  <c r="U26" i="4"/>
  <c r="W25" i="4"/>
  <c r="V25" i="4"/>
  <c r="U25" i="4"/>
  <c r="W24" i="4"/>
  <c r="V24" i="4"/>
  <c r="U24" i="4"/>
  <c r="W23" i="4"/>
  <c r="V23" i="4"/>
  <c r="U23" i="4"/>
  <c r="W22" i="4"/>
  <c r="V22" i="4"/>
  <c r="U22" i="4"/>
  <c r="W21" i="4"/>
  <c r="V21" i="4"/>
  <c r="U21" i="4"/>
  <c r="W20" i="4"/>
  <c r="V20" i="4"/>
  <c r="U20" i="4"/>
  <c r="W19" i="4"/>
  <c r="V19" i="4"/>
  <c r="U19" i="4"/>
  <c r="W18" i="4"/>
  <c r="V18" i="4"/>
  <c r="U18" i="4"/>
  <c r="W17" i="4"/>
  <c r="V17" i="4"/>
  <c r="U17" i="4"/>
  <c r="W16" i="4"/>
  <c r="V16" i="4"/>
  <c r="U16" i="4"/>
  <c r="W15" i="4"/>
  <c r="V15" i="4"/>
  <c r="U15" i="4"/>
  <c r="W14" i="4"/>
  <c r="V14" i="4"/>
  <c r="U14" i="4"/>
  <c r="W13" i="4"/>
  <c r="V13" i="4"/>
  <c r="U13" i="4"/>
  <c r="W12" i="4"/>
  <c r="V12" i="4"/>
  <c r="U12" i="4"/>
  <c r="W11" i="4"/>
  <c r="V11" i="4"/>
  <c r="U11" i="4"/>
  <c r="W10" i="4"/>
  <c r="V10" i="4"/>
  <c r="U10" i="4"/>
  <c r="W9" i="4"/>
  <c r="V9" i="4"/>
  <c r="U9" i="4"/>
  <c r="W8" i="4"/>
  <c r="V8" i="4"/>
  <c r="U8" i="4"/>
  <c r="W7" i="4"/>
  <c r="V7" i="4"/>
  <c r="U7" i="4"/>
  <c r="W6" i="4"/>
  <c r="V6" i="4"/>
  <c r="U6" i="4"/>
  <c r="W5" i="4"/>
  <c r="V5" i="4"/>
  <c r="U5" i="4"/>
  <c r="W4" i="4"/>
  <c r="V4" i="4"/>
  <c r="U4" i="4"/>
  <c r="W3" i="4"/>
  <c r="V3" i="4"/>
  <c r="U3" i="4"/>
  <c r="AC116" i="4"/>
  <c r="AC115" i="4"/>
  <c r="AC114" i="4"/>
  <c r="AC113" i="4"/>
  <c r="AC112" i="4"/>
  <c r="AC111" i="4"/>
  <c r="AC110" i="4"/>
  <c r="AC109" i="4"/>
  <c r="AC108" i="4"/>
  <c r="AC107" i="4"/>
  <c r="AC106" i="4"/>
  <c r="AC105" i="4"/>
  <c r="AC104" i="4"/>
  <c r="AC103" i="4"/>
  <c r="AC102" i="4"/>
  <c r="AC101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AC88" i="4"/>
  <c r="AC87" i="4"/>
  <c r="AC86" i="4"/>
  <c r="AC85" i="4"/>
  <c r="AC84" i="4"/>
  <c r="AC83" i="4"/>
  <c r="AC82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AC3" i="4"/>
  <c r="AB116" i="4"/>
  <c r="AB115" i="4"/>
  <c r="AB114" i="4"/>
  <c r="AB113" i="4"/>
  <c r="AB112" i="4"/>
  <c r="AB111" i="4"/>
  <c r="AB110" i="4"/>
  <c r="AB109" i="4"/>
  <c r="AB108" i="4"/>
  <c r="AB107" i="4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AB4" i="4"/>
  <c r="AB3" i="4"/>
  <c r="AA116" i="4"/>
  <c r="AA115" i="4"/>
  <c r="AA114" i="4"/>
  <c r="AA113" i="4"/>
  <c r="AA112" i="4"/>
  <c r="AA111" i="4"/>
  <c r="AA110" i="4"/>
  <c r="AA109" i="4"/>
  <c r="AA108" i="4"/>
  <c r="AA107" i="4"/>
  <c r="AA106" i="4"/>
  <c r="AA105" i="4"/>
  <c r="AA104" i="4"/>
  <c r="AA103" i="4"/>
  <c r="AA102" i="4"/>
  <c r="AA101" i="4"/>
  <c r="AA100" i="4"/>
  <c r="AA99" i="4"/>
  <c r="AA98" i="4"/>
  <c r="AA97" i="4"/>
  <c r="AA96" i="4"/>
  <c r="AA95" i="4"/>
  <c r="AA94" i="4"/>
  <c r="AA93" i="4"/>
  <c r="AA92" i="4"/>
  <c r="AA91" i="4"/>
  <c r="AA90" i="4"/>
  <c r="AA89" i="4"/>
  <c r="AA88" i="4"/>
  <c r="AA87" i="4"/>
  <c r="AA86" i="4"/>
  <c r="AA85" i="4"/>
  <c r="AA84" i="4"/>
  <c r="AA83" i="4"/>
  <c r="AA82" i="4"/>
  <c r="AA81" i="4"/>
  <c r="AA80" i="4"/>
  <c r="AA79" i="4"/>
  <c r="AA78" i="4"/>
  <c r="AA77" i="4"/>
  <c r="AA76" i="4"/>
  <c r="AA75" i="4"/>
  <c r="AA74" i="4"/>
  <c r="AA73" i="4"/>
  <c r="AA72" i="4"/>
  <c r="AA71" i="4"/>
  <c r="AA70" i="4"/>
  <c r="AA69" i="4"/>
  <c r="AA68" i="4"/>
  <c r="AA67" i="4"/>
  <c r="AA66" i="4"/>
  <c r="AA65" i="4"/>
  <c r="AA64" i="4"/>
  <c r="AA63" i="4"/>
  <c r="AA62" i="4"/>
  <c r="AA61" i="4"/>
  <c r="AA60" i="4"/>
  <c r="AA59" i="4"/>
  <c r="AA58" i="4"/>
  <c r="AA57" i="4"/>
  <c r="AA56" i="4"/>
  <c r="AA55" i="4"/>
  <c r="AA54" i="4"/>
  <c r="AA53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AA5" i="4"/>
  <c r="AA4" i="4"/>
  <c r="AA3" i="4"/>
  <c r="M161" i="9"/>
  <c r="M160" i="9"/>
  <c r="M159" i="9"/>
  <c r="M158" i="9"/>
  <c r="M155" i="9"/>
  <c r="M154" i="9"/>
  <c r="M151" i="9"/>
  <c r="M150" i="9"/>
  <c r="M149" i="9"/>
  <c r="M146" i="9"/>
  <c r="M145" i="9"/>
  <c r="M144" i="9"/>
  <c r="M143" i="9"/>
  <c r="M142" i="9"/>
  <c r="M139" i="9"/>
  <c r="M138" i="9"/>
  <c r="M137" i="9"/>
  <c r="M136" i="9"/>
  <c r="M135" i="9"/>
  <c r="M134" i="9"/>
  <c r="M131" i="9"/>
  <c r="M130" i="9"/>
  <c r="M129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09" i="9"/>
  <c r="M108" i="9"/>
  <c r="M107" i="9"/>
  <c r="M106" i="9"/>
  <c r="M105" i="9"/>
  <c r="M102" i="9"/>
  <c r="M101" i="9"/>
  <c r="M100" i="9"/>
  <c r="M99" i="9"/>
  <c r="M96" i="9"/>
  <c r="M95" i="9"/>
  <c r="M94" i="9"/>
  <c r="M91" i="9"/>
  <c r="M90" i="9"/>
  <c r="M89" i="9"/>
  <c r="M88" i="9"/>
  <c r="M87" i="9"/>
  <c r="M86" i="9"/>
  <c r="M83" i="9"/>
  <c r="M82" i="9"/>
  <c r="M81" i="9"/>
  <c r="M78" i="9"/>
  <c r="M77" i="9"/>
  <c r="M74" i="9"/>
  <c r="M73" i="9"/>
  <c r="M72" i="9"/>
  <c r="M71" i="9"/>
  <c r="M70" i="9"/>
  <c r="M69" i="9"/>
  <c r="M68" i="9"/>
  <c r="M65" i="9"/>
  <c r="M64" i="9"/>
  <c r="M63" i="9"/>
  <c r="M62" i="9"/>
  <c r="M61" i="9"/>
  <c r="M58" i="9"/>
  <c r="M57" i="9"/>
  <c r="M56" i="9"/>
  <c r="M55" i="9"/>
  <c r="M54" i="9"/>
  <c r="M51" i="9"/>
  <c r="M50" i="9"/>
  <c r="M49" i="9"/>
  <c r="M48" i="9"/>
  <c r="M47" i="9"/>
  <c r="M44" i="9"/>
  <c r="M43" i="9"/>
  <c r="M40" i="9"/>
  <c r="M39" i="9"/>
  <c r="M38" i="9"/>
  <c r="M37" i="9"/>
  <c r="M36" i="9"/>
  <c r="M35" i="9"/>
  <c r="M32" i="9"/>
  <c r="M31" i="9"/>
  <c r="M30" i="9"/>
  <c r="M29" i="9"/>
  <c r="M28" i="9"/>
  <c r="M25" i="9"/>
  <c r="M24" i="9"/>
  <c r="M23" i="9"/>
  <c r="M20" i="9"/>
  <c r="M19" i="9"/>
  <c r="M18" i="9"/>
  <c r="M17" i="9"/>
  <c r="M16" i="9"/>
  <c r="M15" i="9"/>
  <c r="M14" i="9"/>
  <c r="M13" i="9"/>
  <c r="M12" i="9"/>
  <c r="M11" i="9"/>
  <c r="M8" i="9"/>
  <c r="M7" i="9"/>
  <c r="M6" i="9"/>
  <c r="M5" i="9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118" i="6" s="1"/>
  <c r="T119" i="6" s="1"/>
  <c r="T9" i="6"/>
  <c r="T8" i="6"/>
  <c r="T7" i="6"/>
  <c r="T6" i="6"/>
  <c r="T5" i="6"/>
  <c r="T4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118" i="6" s="1"/>
  <c r="M8" i="6"/>
  <c r="M7" i="6"/>
  <c r="M6" i="6"/>
  <c r="M5" i="6"/>
  <c r="M4" i="6"/>
  <c r="N11" i="9"/>
  <c r="P14" i="9"/>
  <c r="O14" i="9"/>
  <c r="N14" i="9"/>
  <c r="P13" i="9"/>
  <c r="O13" i="9"/>
  <c r="N13" i="9"/>
  <c r="P12" i="9"/>
  <c r="O12" i="9"/>
  <c r="N12" i="9"/>
  <c r="P11" i="9"/>
  <c r="O11" i="9"/>
  <c r="P8" i="9"/>
  <c r="O8" i="9"/>
  <c r="N8" i="9"/>
  <c r="P7" i="9"/>
  <c r="O7" i="9"/>
  <c r="N7" i="9"/>
  <c r="P6" i="9"/>
  <c r="O6" i="9"/>
  <c r="N6" i="9"/>
  <c r="P5" i="9"/>
  <c r="O5" i="9"/>
  <c r="N5" i="9"/>
  <c r="P4" i="9"/>
  <c r="O4" i="9"/>
  <c r="N4" i="9"/>
  <c r="P161" i="9"/>
  <c r="O161" i="9"/>
  <c r="N161" i="9"/>
  <c r="P160" i="9"/>
  <c r="O160" i="9"/>
  <c r="N160" i="9"/>
  <c r="P159" i="9"/>
  <c r="O159" i="9"/>
  <c r="N159" i="9"/>
  <c r="P158" i="9"/>
  <c r="O158" i="9"/>
  <c r="N158" i="9"/>
  <c r="P155" i="9"/>
  <c r="O155" i="9"/>
  <c r="N155" i="9"/>
  <c r="P154" i="9"/>
  <c r="O154" i="9"/>
  <c r="N154" i="9"/>
  <c r="P149" i="9"/>
  <c r="P151" i="9"/>
  <c r="O151" i="9"/>
  <c r="N151" i="9"/>
  <c r="P150" i="9"/>
  <c r="O150" i="9"/>
  <c r="N150" i="9"/>
  <c r="O149" i="9"/>
  <c r="N149" i="9"/>
  <c r="P146" i="9"/>
  <c r="O146" i="9"/>
  <c r="N146" i="9"/>
  <c r="P145" i="9"/>
  <c r="O145" i="9"/>
  <c r="N145" i="9"/>
  <c r="P144" i="9"/>
  <c r="O144" i="9"/>
  <c r="N144" i="9"/>
  <c r="P143" i="9"/>
  <c r="O143" i="9"/>
  <c r="N143" i="9"/>
  <c r="P142" i="9"/>
  <c r="O142" i="9"/>
  <c r="N142" i="9"/>
  <c r="P139" i="9"/>
  <c r="P138" i="9"/>
  <c r="P137" i="9"/>
  <c r="P136" i="9"/>
  <c r="P135" i="9"/>
  <c r="P134" i="9"/>
  <c r="O139" i="9"/>
  <c r="O138" i="9"/>
  <c r="O137" i="9"/>
  <c r="O136" i="9"/>
  <c r="O135" i="9"/>
  <c r="O134" i="9"/>
  <c r="N139" i="9"/>
  <c r="N138" i="9"/>
  <c r="N137" i="9"/>
  <c r="N136" i="9"/>
  <c r="N135" i="9"/>
  <c r="N134" i="9"/>
  <c r="P131" i="9"/>
  <c r="O131" i="9"/>
  <c r="N131" i="9"/>
  <c r="P130" i="9"/>
  <c r="O130" i="9"/>
  <c r="N130" i="9"/>
  <c r="P129" i="9"/>
  <c r="O129" i="9"/>
  <c r="N129" i="9"/>
  <c r="P126" i="9"/>
  <c r="O126" i="9"/>
  <c r="N126" i="9"/>
  <c r="P125" i="9"/>
  <c r="O125" i="9"/>
  <c r="N125" i="9"/>
  <c r="P124" i="9"/>
  <c r="O124" i="9"/>
  <c r="N124" i="9"/>
  <c r="P123" i="9"/>
  <c r="O123" i="9"/>
  <c r="N123" i="9"/>
  <c r="P122" i="9"/>
  <c r="O122" i="9"/>
  <c r="N122" i="9"/>
  <c r="P121" i="9"/>
  <c r="O121" i="9"/>
  <c r="N121" i="9"/>
  <c r="P120" i="9"/>
  <c r="O120" i="9"/>
  <c r="N120" i="9"/>
  <c r="P119" i="9"/>
  <c r="O119" i="9"/>
  <c r="N119" i="9"/>
  <c r="P118" i="9"/>
  <c r="O118" i="9"/>
  <c r="N118" i="9"/>
  <c r="P117" i="9"/>
  <c r="O117" i="9"/>
  <c r="N117" i="9"/>
  <c r="P116" i="9"/>
  <c r="O116" i="9"/>
  <c r="N116" i="9"/>
  <c r="P115" i="9"/>
  <c r="O115" i="9"/>
  <c r="N115" i="9"/>
  <c r="P114" i="9"/>
  <c r="O114" i="9"/>
  <c r="N114" i="9"/>
  <c r="P113" i="9"/>
  <c r="O113" i="9"/>
  <c r="N113" i="9"/>
  <c r="P112" i="9"/>
  <c r="O112" i="9"/>
  <c r="N112" i="9"/>
  <c r="P109" i="9"/>
  <c r="O109" i="9"/>
  <c r="N109" i="9"/>
  <c r="P108" i="9"/>
  <c r="O108" i="9"/>
  <c r="N108" i="9"/>
  <c r="P107" i="9"/>
  <c r="O107" i="9"/>
  <c r="N107" i="9"/>
  <c r="P106" i="9"/>
  <c r="O106" i="9"/>
  <c r="N106" i="9"/>
  <c r="P105" i="9"/>
  <c r="O105" i="9"/>
  <c r="N105" i="9"/>
  <c r="Q105" i="9"/>
  <c r="Q106" i="9"/>
  <c r="Q107" i="9"/>
  <c r="Q108" i="9"/>
  <c r="Q109" i="9"/>
  <c r="P102" i="9"/>
  <c r="P101" i="9"/>
  <c r="P100" i="9"/>
  <c r="P99" i="9"/>
  <c r="O102" i="9"/>
  <c r="O101" i="9"/>
  <c r="O100" i="9"/>
  <c r="O99" i="9"/>
  <c r="N102" i="9"/>
  <c r="N101" i="9"/>
  <c r="N100" i="9"/>
  <c r="N99" i="9"/>
  <c r="P96" i="9"/>
  <c r="O96" i="9"/>
  <c r="N96" i="9"/>
  <c r="P95" i="9"/>
  <c r="O95" i="9"/>
  <c r="N95" i="9"/>
  <c r="P94" i="9"/>
  <c r="O94" i="9"/>
  <c r="N94" i="9"/>
  <c r="P91" i="9"/>
  <c r="O91" i="9"/>
  <c r="N91" i="9"/>
  <c r="P90" i="9"/>
  <c r="O90" i="9"/>
  <c r="N90" i="9"/>
  <c r="P89" i="9"/>
  <c r="O89" i="9"/>
  <c r="N89" i="9"/>
  <c r="P88" i="9"/>
  <c r="O88" i="9"/>
  <c r="N88" i="9"/>
  <c r="P87" i="9"/>
  <c r="O87" i="9"/>
  <c r="N87" i="9"/>
  <c r="P86" i="9"/>
  <c r="O86" i="9"/>
  <c r="N86" i="9"/>
  <c r="P83" i="9"/>
  <c r="P82" i="9"/>
  <c r="P81" i="9"/>
  <c r="O83" i="9"/>
  <c r="O82" i="9"/>
  <c r="O81" i="9"/>
  <c r="N83" i="9"/>
  <c r="N82" i="9"/>
  <c r="N81" i="9"/>
  <c r="P78" i="9"/>
  <c r="O78" i="9"/>
  <c r="P77" i="9"/>
  <c r="O77" i="9"/>
  <c r="N78" i="9"/>
  <c r="N77" i="9"/>
  <c r="P74" i="9"/>
  <c r="P73" i="9"/>
  <c r="P72" i="9"/>
  <c r="P71" i="9"/>
  <c r="P70" i="9"/>
  <c r="P69" i="9"/>
  <c r="P68" i="9"/>
  <c r="O74" i="9"/>
  <c r="O73" i="9"/>
  <c r="O72" i="9"/>
  <c r="O71" i="9"/>
  <c r="O70" i="9"/>
  <c r="O69" i="9"/>
  <c r="O68" i="9"/>
  <c r="N74" i="9"/>
  <c r="N73" i="9"/>
  <c r="N72" i="9"/>
  <c r="N71" i="9"/>
  <c r="N70" i="9"/>
  <c r="N69" i="9"/>
  <c r="N68" i="9"/>
  <c r="P65" i="9"/>
  <c r="O65" i="9"/>
  <c r="N65" i="9"/>
  <c r="P64" i="9"/>
  <c r="O64" i="9"/>
  <c r="N64" i="9"/>
  <c r="P63" i="9"/>
  <c r="O63" i="9"/>
  <c r="N63" i="9"/>
  <c r="P62" i="9"/>
  <c r="O62" i="9"/>
  <c r="N62" i="9"/>
  <c r="P61" i="9"/>
  <c r="O61" i="9"/>
  <c r="N61" i="9"/>
  <c r="P58" i="9"/>
  <c r="O58" i="9"/>
  <c r="N58" i="9"/>
  <c r="P57" i="9"/>
  <c r="O57" i="9"/>
  <c r="N57" i="9"/>
  <c r="P56" i="9"/>
  <c r="O56" i="9"/>
  <c r="N56" i="9"/>
  <c r="P55" i="9"/>
  <c r="O55" i="9"/>
  <c r="N55" i="9"/>
  <c r="P54" i="9"/>
  <c r="O54" i="9"/>
  <c r="N54" i="9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P12" i="6"/>
  <c r="P4" i="6"/>
  <c r="P11" i="6"/>
  <c r="P10" i="6"/>
  <c r="P9" i="6"/>
  <c r="P8" i="6"/>
  <c r="P7" i="6"/>
  <c r="P6" i="6"/>
  <c r="P5" i="6"/>
  <c r="O12" i="6"/>
  <c r="O4" i="6"/>
  <c r="O11" i="6"/>
  <c r="O10" i="6"/>
  <c r="O9" i="6"/>
  <c r="O8" i="6"/>
  <c r="O7" i="6"/>
  <c r="O6" i="6"/>
  <c r="O5" i="6"/>
  <c r="N12" i="6"/>
  <c r="N4" i="6"/>
  <c r="N11" i="6"/>
  <c r="N10" i="6"/>
  <c r="N9" i="6"/>
  <c r="N8" i="6"/>
  <c r="N7" i="6"/>
  <c r="N6" i="6"/>
  <c r="N5" i="6"/>
  <c r="P74" i="6"/>
  <c r="O74" i="6"/>
  <c r="P73" i="6"/>
  <c r="O73" i="6"/>
  <c r="P72" i="6"/>
  <c r="O72" i="6"/>
  <c r="P71" i="6"/>
  <c r="O71" i="6"/>
  <c r="P70" i="6"/>
  <c r="O70" i="6"/>
  <c r="P69" i="6"/>
  <c r="O69" i="6"/>
  <c r="P68" i="6"/>
  <c r="O68" i="6"/>
  <c r="P67" i="6"/>
  <c r="O67" i="6"/>
  <c r="P66" i="6"/>
  <c r="O66" i="6"/>
  <c r="P65" i="6"/>
  <c r="O65" i="6"/>
  <c r="P64" i="6"/>
  <c r="O64" i="6"/>
  <c r="P63" i="6"/>
  <c r="O63" i="6"/>
  <c r="P62" i="6"/>
  <c r="O62" i="6"/>
  <c r="P61" i="6"/>
  <c r="O61" i="6"/>
  <c r="P60" i="6"/>
  <c r="O60" i="6"/>
  <c r="P59" i="6"/>
  <c r="O59" i="6"/>
  <c r="P58" i="6"/>
  <c r="O58" i="6"/>
  <c r="P57" i="6"/>
  <c r="O57" i="6"/>
  <c r="P56" i="6"/>
  <c r="O56" i="6"/>
  <c r="P55" i="6"/>
  <c r="O55" i="6"/>
  <c r="P54" i="6"/>
  <c r="O54" i="6"/>
  <c r="P53" i="6"/>
  <c r="O53" i="6"/>
  <c r="P52" i="6"/>
  <c r="O52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P51" i="9"/>
  <c r="O51" i="9"/>
  <c r="N51" i="9"/>
  <c r="P50" i="9"/>
  <c r="O50" i="9"/>
  <c r="N50" i="9"/>
  <c r="P49" i="9"/>
  <c r="O49" i="9"/>
  <c r="N49" i="9"/>
  <c r="P48" i="9"/>
  <c r="O48" i="9"/>
  <c r="N48" i="9"/>
  <c r="P47" i="9"/>
  <c r="O47" i="9"/>
  <c r="N47" i="9"/>
  <c r="P44" i="9"/>
  <c r="O44" i="9"/>
  <c r="N44" i="9"/>
  <c r="P43" i="9"/>
  <c r="O43" i="9"/>
  <c r="N43" i="9"/>
  <c r="P40" i="9"/>
  <c r="O40" i="9"/>
  <c r="N40" i="9"/>
  <c r="P39" i="9"/>
  <c r="O39" i="9"/>
  <c r="N39" i="9"/>
  <c r="P38" i="9"/>
  <c r="O38" i="9"/>
  <c r="N38" i="9"/>
  <c r="P37" i="9"/>
  <c r="O37" i="9"/>
  <c r="N37" i="9"/>
  <c r="P36" i="9"/>
  <c r="O36" i="9"/>
  <c r="N36" i="9"/>
  <c r="P35" i="9"/>
  <c r="O35" i="9"/>
  <c r="N35" i="9"/>
  <c r="P32" i="9"/>
  <c r="P31" i="9"/>
  <c r="P30" i="9"/>
  <c r="P29" i="9"/>
  <c r="P28" i="9"/>
  <c r="O32" i="9"/>
  <c r="O31" i="9"/>
  <c r="O30" i="9"/>
  <c r="O29" i="9"/>
  <c r="O28" i="9"/>
  <c r="N32" i="9"/>
  <c r="N31" i="9"/>
  <c r="N30" i="9"/>
  <c r="N29" i="9"/>
  <c r="N28" i="9"/>
  <c r="P25" i="9"/>
  <c r="O25" i="9"/>
  <c r="N25" i="9"/>
  <c r="P24" i="9"/>
  <c r="O24" i="9"/>
  <c r="N24" i="9"/>
  <c r="P23" i="9"/>
  <c r="O23" i="9"/>
  <c r="N23" i="9"/>
  <c r="P20" i="9"/>
  <c r="O20" i="9"/>
  <c r="N20" i="9"/>
  <c r="P19" i="9"/>
  <c r="O19" i="9"/>
  <c r="N19" i="9"/>
  <c r="P18" i="9"/>
  <c r="O18" i="9"/>
  <c r="N18" i="9"/>
  <c r="P17" i="9"/>
  <c r="O17" i="9"/>
  <c r="N17" i="9"/>
  <c r="P16" i="9"/>
  <c r="O16" i="9"/>
  <c r="N16" i="9"/>
  <c r="P15" i="9"/>
  <c r="O15" i="9"/>
  <c r="N15" i="9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S116" i="7"/>
  <c r="S115" i="7"/>
  <c r="S114" i="7"/>
  <c r="S113" i="7"/>
  <c r="S104" i="7"/>
  <c r="S103" i="7"/>
  <c r="S102" i="7"/>
  <c r="S101" i="7"/>
  <c r="S82" i="7"/>
  <c r="S81" i="7"/>
  <c r="S80" i="7"/>
  <c r="S70" i="7"/>
  <c r="S69" i="7"/>
  <c r="S68" i="7"/>
  <c r="S67" i="7"/>
  <c r="S66" i="7"/>
  <c r="S38" i="7"/>
  <c r="S37" i="7"/>
  <c r="S36" i="7"/>
  <c r="S35" i="7"/>
  <c r="S28" i="7"/>
  <c r="S27" i="7"/>
  <c r="S26" i="7"/>
  <c r="S25" i="7"/>
  <c r="S24" i="7"/>
  <c r="S23" i="7"/>
  <c r="S22" i="7"/>
  <c r="S16" i="7"/>
  <c r="S15" i="7"/>
  <c r="S14" i="7"/>
  <c r="N108" i="7"/>
  <c r="N107" i="7"/>
  <c r="N106" i="7"/>
  <c r="N105" i="7"/>
  <c r="N98" i="7"/>
  <c r="N96" i="7"/>
  <c r="N95" i="7"/>
  <c r="N94" i="7"/>
  <c r="N93" i="7"/>
  <c r="N92" i="7"/>
  <c r="N86" i="7"/>
  <c r="N64" i="7"/>
  <c r="N63" i="7"/>
  <c r="N62" i="7"/>
  <c r="N61" i="7"/>
  <c r="N52" i="7"/>
  <c r="N51" i="7"/>
  <c r="N50" i="7"/>
  <c r="N49" i="7"/>
  <c r="N48" i="7"/>
  <c r="N43" i="7"/>
  <c r="N42" i="7"/>
  <c r="N30" i="7"/>
  <c r="N20" i="7"/>
  <c r="N19" i="7"/>
  <c r="N18" i="7"/>
  <c r="N17" i="7"/>
  <c r="I112" i="7"/>
  <c r="I111" i="7"/>
  <c r="I110" i="7"/>
  <c r="I109" i="7"/>
  <c r="I103" i="7"/>
  <c r="I102" i="7"/>
  <c r="I90" i="7"/>
  <c r="I89" i="7"/>
  <c r="I88" i="7"/>
  <c r="I87" i="7"/>
  <c r="I69" i="7"/>
  <c r="I68" i="7"/>
  <c r="I46" i="7"/>
  <c r="I45" i="7"/>
  <c r="I44" i="7"/>
  <c r="I43" i="7"/>
  <c r="I37" i="7"/>
  <c r="I24" i="7"/>
  <c r="I23" i="7"/>
  <c r="I22" i="7"/>
  <c r="I21" i="7"/>
  <c r="S161" i="9"/>
  <c r="R161" i="9"/>
  <c r="Q161" i="9"/>
  <c r="S160" i="9"/>
  <c r="R160" i="9"/>
  <c r="Q160" i="9"/>
  <c r="S159" i="9"/>
  <c r="R159" i="9"/>
  <c r="Q159" i="9"/>
  <c r="S158" i="9"/>
  <c r="R158" i="9"/>
  <c r="Q158" i="9"/>
  <c r="S155" i="9"/>
  <c r="R155" i="9"/>
  <c r="Q155" i="9"/>
  <c r="S154" i="9"/>
  <c r="R154" i="9"/>
  <c r="Q154" i="9"/>
  <c r="S151" i="9"/>
  <c r="R151" i="9"/>
  <c r="Q151" i="9"/>
  <c r="S150" i="9"/>
  <c r="R150" i="9"/>
  <c r="Q150" i="9"/>
  <c r="S149" i="9"/>
  <c r="R149" i="9"/>
  <c r="Q149" i="9"/>
  <c r="S146" i="9"/>
  <c r="R146" i="9"/>
  <c r="Q146" i="9"/>
  <c r="S145" i="9"/>
  <c r="R145" i="9"/>
  <c r="Q145" i="9"/>
  <c r="S144" i="9"/>
  <c r="R144" i="9"/>
  <c r="Q144" i="9"/>
  <c r="S143" i="9"/>
  <c r="R143" i="9"/>
  <c r="Q143" i="9"/>
  <c r="S142" i="9"/>
  <c r="R142" i="9"/>
  <c r="Q142" i="9"/>
  <c r="S139" i="9"/>
  <c r="R139" i="9"/>
  <c r="Q139" i="9"/>
  <c r="S138" i="9"/>
  <c r="R138" i="9"/>
  <c r="Q138" i="9"/>
  <c r="S137" i="9"/>
  <c r="R137" i="9"/>
  <c r="Q137" i="9"/>
  <c r="S136" i="9"/>
  <c r="R136" i="9"/>
  <c r="Q136" i="9"/>
  <c r="S135" i="9"/>
  <c r="R135" i="9"/>
  <c r="Q135" i="9"/>
  <c r="S134" i="9"/>
  <c r="R134" i="9"/>
  <c r="Q134" i="9"/>
  <c r="S131" i="9"/>
  <c r="R131" i="9"/>
  <c r="Q131" i="9"/>
  <c r="S130" i="9"/>
  <c r="R130" i="9"/>
  <c r="Q130" i="9"/>
  <c r="S129" i="9"/>
  <c r="R129" i="9"/>
  <c r="Q129" i="9"/>
  <c r="S126" i="9"/>
  <c r="R126" i="9"/>
  <c r="Q126" i="9"/>
  <c r="S125" i="9"/>
  <c r="R125" i="9"/>
  <c r="Q125" i="9"/>
  <c r="S124" i="9"/>
  <c r="R124" i="9"/>
  <c r="Q124" i="9"/>
  <c r="S123" i="9"/>
  <c r="R123" i="9"/>
  <c r="Q123" i="9"/>
  <c r="S122" i="9"/>
  <c r="R122" i="9"/>
  <c r="Q122" i="9"/>
  <c r="S121" i="9"/>
  <c r="R121" i="9"/>
  <c r="Q121" i="9"/>
  <c r="S120" i="9"/>
  <c r="R120" i="9"/>
  <c r="Q120" i="9"/>
  <c r="S119" i="9"/>
  <c r="R119" i="9"/>
  <c r="Q119" i="9"/>
  <c r="S118" i="9"/>
  <c r="R118" i="9"/>
  <c r="Q118" i="9"/>
  <c r="S117" i="9"/>
  <c r="R117" i="9"/>
  <c r="Q117" i="9"/>
  <c r="S116" i="9"/>
  <c r="R116" i="9"/>
  <c r="Q116" i="9"/>
  <c r="S115" i="9"/>
  <c r="R115" i="9"/>
  <c r="Q115" i="9"/>
  <c r="S114" i="9"/>
  <c r="R114" i="9"/>
  <c r="Q114" i="9"/>
  <c r="S113" i="9"/>
  <c r="R113" i="9"/>
  <c r="Q113" i="9"/>
  <c r="S112" i="9"/>
  <c r="R112" i="9"/>
  <c r="Q112" i="9"/>
  <c r="S109" i="9"/>
  <c r="R109" i="9"/>
  <c r="S108" i="9"/>
  <c r="R108" i="9"/>
  <c r="S107" i="9"/>
  <c r="R107" i="9"/>
  <c r="S106" i="9"/>
  <c r="R106" i="9"/>
  <c r="S105" i="9"/>
  <c r="R105" i="9"/>
  <c r="S102" i="9"/>
  <c r="R102" i="9"/>
  <c r="Q102" i="9"/>
  <c r="S101" i="9"/>
  <c r="R101" i="9"/>
  <c r="Q101" i="9"/>
  <c r="S100" i="9"/>
  <c r="R100" i="9"/>
  <c r="Q100" i="9"/>
  <c r="S99" i="9"/>
  <c r="R99" i="9"/>
  <c r="Q99" i="9"/>
  <c r="S96" i="9"/>
  <c r="R96" i="9"/>
  <c r="Q96" i="9"/>
  <c r="S95" i="9"/>
  <c r="R95" i="9"/>
  <c r="Q95" i="9"/>
  <c r="S94" i="9"/>
  <c r="R94" i="9"/>
  <c r="Q94" i="9"/>
  <c r="S91" i="9"/>
  <c r="R91" i="9"/>
  <c r="Q91" i="9"/>
  <c r="S90" i="9"/>
  <c r="R90" i="9"/>
  <c r="Q90" i="9"/>
  <c r="S89" i="9"/>
  <c r="R89" i="9"/>
  <c r="Q89" i="9"/>
  <c r="S88" i="9"/>
  <c r="R88" i="9"/>
  <c r="Q88" i="9"/>
  <c r="S87" i="9"/>
  <c r="R87" i="9"/>
  <c r="Q87" i="9"/>
  <c r="S86" i="9"/>
  <c r="R86" i="9"/>
  <c r="Q86" i="9"/>
  <c r="S83" i="9"/>
  <c r="R83" i="9"/>
  <c r="Q83" i="9"/>
  <c r="S82" i="9"/>
  <c r="R82" i="9"/>
  <c r="Q82" i="9"/>
  <c r="S81" i="9"/>
  <c r="R81" i="9"/>
  <c r="Q81" i="9"/>
  <c r="S78" i="9"/>
  <c r="R78" i="9"/>
  <c r="Q78" i="9"/>
  <c r="S77" i="9"/>
  <c r="R77" i="9"/>
  <c r="Q77" i="9"/>
  <c r="S74" i="9"/>
  <c r="R74" i="9"/>
  <c r="Q74" i="9"/>
  <c r="S73" i="9"/>
  <c r="R73" i="9"/>
  <c r="Q73" i="9"/>
  <c r="S72" i="9"/>
  <c r="R72" i="9"/>
  <c r="Q72" i="9"/>
  <c r="S71" i="9"/>
  <c r="R71" i="9"/>
  <c r="Q71" i="9"/>
  <c r="S70" i="9"/>
  <c r="R70" i="9"/>
  <c r="Q70" i="9"/>
  <c r="S69" i="9"/>
  <c r="R69" i="9"/>
  <c r="Q69" i="9"/>
  <c r="S68" i="9"/>
  <c r="R68" i="9"/>
  <c r="Q68" i="9"/>
  <c r="S65" i="9"/>
  <c r="R65" i="9"/>
  <c r="Q65" i="9"/>
  <c r="S64" i="9"/>
  <c r="R64" i="9"/>
  <c r="Q64" i="9"/>
  <c r="S63" i="9"/>
  <c r="R63" i="9"/>
  <c r="Q63" i="9"/>
  <c r="S62" i="9"/>
  <c r="R62" i="9"/>
  <c r="Q62" i="9"/>
  <c r="S61" i="9"/>
  <c r="R61" i="9"/>
  <c r="Q61" i="9"/>
  <c r="S58" i="9"/>
  <c r="R58" i="9"/>
  <c r="Q58" i="9"/>
  <c r="S57" i="9"/>
  <c r="R57" i="9"/>
  <c r="Q57" i="9"/>
  <c r="S56" i="9"/>
  <c r="R56" i="9"/>
  <c r="Q56" i="9"/>
  <c r="S55" i="9"/>
  <c r="R55" i="9"/>
  <c r="Q55" i="9"/>
  <c r="S54" i="9"/>
  <c r="R54" i="9"/>
  <c r="Q54" i="9"/>
  <c r="S51" i="9"/>
  <c r="R51" i="9"/>
  <c r="Q51" i="9"/>
  <c r="S50" i="9"/>
  <c r="R50" i="9"/>
  <c r="Q50" i="9"/>
  <c r="S49" i="9"/>
  <c r="R49" i="9"/>
  <c r="Q49" i="9"/>
  <c r="S48" i="9"/>
  <c r="R48" i="9"/>
  <c r="Q48" i="9"/>
  <c r="S47" i="9"/>
  <c r="R47" i="9"/>
  <c r="Q47" i="9"/>
  <c r="S44" i="9"/>
  <c r="R44" i="9"/>
  <c r="Q44" i="9"/>
  <c r="S43" i="9"/>
  <c r="R43" i="9"/>
  <c r="Q43" i="9"/>
  <c r="S40" i="9"/>
  <c r="R40" i="9"/>
  <c r="Q40" i="9"/>
  <c r="S39" i="9"/>
  <c r="R39" i="9"/>
  <c r="Q39" i="9"/>
  <c r="S38" i="9"/>
  <c r="R38" i="9"/>
  <c r="Q38" i="9"/>
  <c r="S37" i="9"/>
  <c r="R37" i="9"/>
  <c r="Q37" i="9"/>
  <c r="S36" i="9"/>
  <c r="R36" i="9"/>
  <c r="Q36" i="9"/>
  <c r="S35" i="9"/>
  <c r="R35" i="9"/>
  <c r="Q35" i="9"/>
  <c r="S32" i="9"/>
  <c r="R32" i="9"/>
  <c r="Q32" i="9"/>
  <c r="S31" i="9"/>
  <c r="R31" i="9"/>
  <c r="Q31" i="9"/>
  <c r="S30" i="9"/>
  <c r="R30" i="9"/>
  <c r="Q30" i="9"/>
  <c r="S29" i="9"/>
  <c r="R29" i="9"/>
  <c r="Q29" i="9"/>
  <c r="S28" i="9"/>
  <c r="R28" i="9"/>
  <c r="Q28" i="9"/>
  <c r="S25" i="9"/>
  <c r="R25" i="9"/>
  <c r="Q25" i="9"/>
  <c r="S24" i="9"/>
  <c r="R24" i="9"/>
  <c r="Q24" i="9"/>
  <c r="S23" i="9"/>
  <c r="R23" i="9"/>
  <c r="Q23" i="9"/>
  <c r="S20" i="9"/>
  <c r="R20" i="9"/>
  <c r="Q20" i="9"/>
  <c r="S19" i="9"/>
  <c r="R19" i="9"/>
  <c r="Q19" i="9"/>
  <c r="S18" i="9"/>
  <c r="R18" i="9"/>
  <c r="Q18" i="9"/>
  <c r="S17" i="9"/>
  <c r="R17" i="9"/>
  <c r="Q17" i="9"/>
  <c r="S16" i="9"/>
  <c r="R16" i="9"/>
  <c r="Q16" i="9"/>
  <c r="S15" i="9"/>
  <c r="R15" i="9"/>
  <c r="Q15" i="9"/>
  <c r="S14" i="9"/>
  <c r="R14" i="9"/>
  <c r="Q14" i="9"/>
  <c r="S8" i="9"/>
  <c r="R8" i="9"/>
  <c r="Q8" i="9"/>
  <c r="S7" i="9"/>
  <c r="R7" i="9"/>
  <c r="Q7" i="9"/>
  <c r="S6" i="9"/>
  <c r="R6" i="9"/>
  <c r="Q6" i="9"/>
  <c r="S5" i="9"/>
  <c r="R5" i="9"/>
  <c r="Q5" i="9"/>
  <c r="S4" i="9"/>
  <c r="R4" i="9"/>
  <c r="Q4" i="9"/>
  <c r="S13" i="9"/>
  <c r="R13" i="9"/>
  <c r="Q13" i="9"/>
  <c r="S12" i="9"/>
  <c r="R12" i="9"/>
  <c r="Q12" i="9"/>
  <c r="S11" i="9"/>
  <c r="R11" i="9"/>
  <c r="Q11" i="9"/>
  <c r="S117" i="6"/>
  <c r="S116" i="6"/>
  <c r="S115" i="6"/>
  <c r="S114" i="6"/>
  <c r="S113" i="6"/>
  <c r="S112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8" i="6"/>
  <c r="S7" i="6"/>
  <c r="S6" i="6"/>
  <c r="S5" i="6"/>
  <c r="S4" i="6"/>
  <c r="S11" i="6"/>
  <c r="S10" i="6"/>
  <c r="S9" i="6"/>
  <c r="R117" i="6"/>
  <c r="R116" i="6"/>
  <c r="R115" i="6"/>
  <c r="R114" i="6"/>
  <c r="R113" i="6"/>
  <c r="R112" i="6"/>
  <c r="R111" i="6"/>
  <c r="R110" i="6"/>
  <c r="R109" i="6"/>
  <c r="R108" i="6"/>
  <c r="R107" i="6"/>
  <c r="R106" i="6"/>
  <c r="R105" i="6"/>
  <c r="R104" i="6"/>
  <c r="R103" i="6"/>
  <c r="R102" i="6"/>
  <c r="R101" i="6"/>
  <c r="R100" i="6"/>
  <c r="R99" i="6"/>
  <c r="R98" i="6"/>
  <c r="R97" i="6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8" i="6"/>
  <c r="R7" i="6"/>
  <c r="R6" i="6"/>
  <c r="R5" i="6"/>
  <c r="R4" i="6"/>
  <c r="R11" i="6"/>
  <c r="R10" i="6"/>
  <c r="R9" i="6"/>
  <c r="Q117" i="6"/>
  <c r="Q116" i="6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Q90" i="6"/>
  <c r="Q89" i="6"/>
  <c r="Q88" i="6"/>
  <c r="Q87" i="6"/>
  <c r="Q86" i="6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8" i="6"/>
  <c r="Q7" i="6"/>
  <c r="Q6" i="6"/>
  <c r="Q5" i="6"/>
  <c r="Q4" i="6"/>
  <c r="Q11" i="6"/>
  <c r="Q10" i="6"/>
  <c r="Q9" i="6"/>
  <c r="R77" i="4"/>
  <c r="R78" i="4"/>
  <c r="U78" i="4" s="1"/>
  <c r="R76" i="4"/>
  <c r="R75" i="4"/>
  <c r="R74" i="4"/>
  <c r="U74" i="4" s="1"/>
  <c r="R117" i="7"/>
  <c r="S117" i="7" s="1"/>
  <c r="R116" i="7"/>
  <c r="R115" i="7"/>
  <c r="R114" i="7"/>
  <c r="R113" i="7"/>
  <c r="R112" i="7"/>
  <c r="S112" i="7" s="1"/>
  <c r="R111" i="7"/>
  <c r="S111" i="7" s="1"/>
  <c r="R110" i="7"/>
  <c r="S110" i="7" s="1"/>
  <c r="R109" i="7"/>
  <c r="S109" i="7" s="1"/>
  <c r="R108" i="7"/>
  <c r="S108" i="7" s="1"/>
  <c r="R107" i="7"/>
  <c r="S107" i="7" s="1"/>
  <c r="R106" i="7"/>
  <c r="S106" i="7" s="1"/>
  <c r="R105" i="7"/>
  <c r="S105" i="7" s="1"/>
  <c r="R104" i="7"/>
  <c r="R103" i="7"/>
  <c r="R102" i="7"/>
  <c r="R101" i="7"/>
  <c r="R100" i="7"/>
  <c r="S100" i="7" s="1"/>
  <c r="R99" i="7"/>
  <c r="S99" i="7" s="1"/>
  <c r="R98" i="7"/>
  <c r="S98" i="7" s="1"/>
  <c r="R97" i="7"/>
  <c r="S97" i="7" s="1"/>
  <c r="R96" i="7"/>
  <c r="S96" i="7" s="1"/>
  <c r="R95" i="7"/>
  <c r="S95" i="7" s="1"/>
  <c r="R94" i="7"/>
  <c r="S94" i="7" s="1"/>
  <c r="R93" i="7"/>
  <c r="S93" i="7" s="1"/>
  <c r="R92" i="7"/>
  <c r="S92" i="7" s="1"/>
  <c r="R91" i="7"/>
  <c r="S91" i="7" s="1"/>
  <c r="R90" i="7"/>
  <c r="S90" i="7" s="1"/>
  <c r="R89" i="7"/>
  <c r="S89" i="7" s="1"/>
  <c r="R88" i="7"/>
  <c r="S88" i="7" s="1"/>
  <c r="R87" i="7"/>
  <c r="S87" i="7" s="1"/>
  <c r="R86" i="7"/>
  <c r="S86" i="7" s="1"/>
  <c r="R85" i="7"/>
  <c r="S85" i="7" s="1"/>
  <c r="R84" i="7"/>
  <c r="S84" i="7" s="1"/>
  <c r="R83" i="7"/>
  <c r="S83" i="7" s="1"/>
  <c r="R82" i="7"/>
  <c r="R81" i="7"/>
  <c r="R80" i="7"/>
  <c r="R79" i="7"/>
  <c r="S79" i="7" s="1"/>
  <c r="R78" i="7"/>
  <c r="S78" i="7" s="1"/>
  <c r="R77" i="7"/>
  <c r="S77" i="7" s="1"/>
  <c r="R76" i="7"/>
  <c r="S76" i="7" s="1"/>
  <c r="R75" i="7"/>
  <c r="S75" i="7" s="1"/>
  <c r="R74" i="7"/>
  <c r="S74" i="7" s="1"/>
  <c r="R73" i="7"/>
  <c r="S73" i="7" s="1"/>
  <c r="R72" i="7"/>
  <c r="S72" i="7" s="1"/>
  <c r="R71" i="7"/>
  <c r="S71" i="7" s="1"/>
  <c r="R70" i="7"/>
  <c r="R69" i="7"/>
  <c r="R68" i="7"/>
  <c r="R67" i="7"/>
  <c r="R66" i="7"/>
  <c r="R65" i="7"/>
  <c r="S65" i="7" s="1"/>
  <c r="R64" i="7"/>
  <c r="S64" i="7" s="1"/>
  <c r="R63" i="7"/>
  <c r="S63" i="7" s="1"/>
  <c r="R62" i="7"/>
  <c r="S62" i="7" s="1"/>
  <c r="R61" i="7"/>
  <c r="S61" i="7" s="1"/>
  <c r="R60" i="7"/>
  <c r="S60" i="7" s="1"/>
  <c r="R59" i="7"/>
  <c r="S59" i="7" s="1"/>
  <c r="R58" i="7"/>
  <c r="S58" i="7" s="1"/>
  <c r="R57" i="7"/>
  <c r="S57" i="7" s="1"/>
  <c r="R56" i="7"/>
  <c r="S56" i="7" s="1"/>
  <c r="R55" i="7"/>
  <c r="S55" i="7" s="1"/>
  <c r="R54" i="7"/>
  <c r="S54" i="7" s="1"/>
  <c r="R53" i="7"/>
  <c r="S53" i="7" s="1"/>
  <c r="R52" i="7"/>
  <c r="S52" i="7" s="1"/>
  <c r="R51" i="7"/>
  <c r="S51" i="7" s="1"/>
  <c r="R50" i="7"/>
  <c r="S50" i="7" s="1"/>
  <c r="R49" i="7"/>
  <c r="S49" i="7" s="1"/>
  <c r="R48" i="7"/>
  <c r="S48" i="7" s="1"/>
  <c r="R47" i="7"/>
  <c r="S47" i="7" s="1"/>
  <c r="R46" i="7"/>
  <c r="S46" i="7" s="1"/>
  <c r="R45" i="7"/>
  <c r="S45" i="7" s="1"/>
  <c r="R44" i="7"/>
  <c r="S44" i="7" s="1"/>
  <c r="R43" i="7"/>
  <c r="S43" i="7" s="1"/>
  <c r="R42" i="7"/>
  <c r="S42" i="7" s="1"/>
  <c r="R41" i="7"/>
  <c r="S41" i="7" s="1"/>
  <c r="R40" i="7"/>
  <c r="S40" i="7" s="1"/>
  <c r="R39" i="7"/>
  <c r="S39" i="7" s="1"/>
  <c r="R38" i="7"/>
  <c r="R37" i="7"/>
  <c r="R36" i="7"/>
  <c r="R35" i="7"/>
  <c r="R34" i="7"/>
  <c r="S34" i="7" s="1"/>
  <c r="R33" i="7"/>
  <c r="S33" i="7" s="1"/>
  <c r="R32" i="7"/>
  <c r="S32" i="7" s="1"/>
  <c r="R31" i="7"/>
  <c r="S31" i="7" s="1"/>
  <c r="R30" i="7"/>
  <c r="S30" i="7" s="1"/>
  <c r="R29" i="7"/>
  <c r="S29" i="7" s="1"/>
  <c r="R28" i="7"/>
  <c r="R27" i="7"/>
  <c r="R26" i="7"/>
  <c r="R25" i="7"/>
  <c r="R24" i="7"/>
  <c r="R23" i="7"/>
  <c r="R22" i="7"/>
  <c r="R21" i="7"/>
  <c r="S21" i="7" s="1"/>
  <c r="R20" i="7"/>
  <c r="S20" i="7" s="1"/>
  <c r="R19" i="7"/>
  <c r="S19" i="7" s="1"/>
  <c r="R18" i="7"/>
  <c r="S18" i="7" s="1"/>
  <c r="R17" i="7"/>
  <c r="S17" i="7" s="1"/>
  <c r="R16" i="7"/>
  <c r="R15" i="7"/>
  <c r="R14" i="7"/>
  <c r="R13" i="7"/>
  <c r="S13" i="7" s="1"/>
  <c r="R12" i="7"/>
  <c r="S12" i="7" s="1"/>
  <c r="R11" i="7"/>
  <c r="S11" i="7" s="1"/>
  <c r="R10" i="7"/>
  <c r="S10" i="7" s="1"/>
  <c r="R9" i="7"/>
  <c r="S9" i="7" s="1"/>
  <c r="R8" i="7"/>
  <c r="S8" i="7" s="1"/>
  <c r="R7" i="7"/>
  <c r="S7" i="7" s="1"/>
  <c r="R6" i="7"/>
  <c r="S6" i="7" s="1"/>
  <c r="R5" i="7"/>
  <c r="S5" i="7" s="1"/>
  <c r="R4" i="7"/>
  <c r="S4" i="7" s="1"/>
  <c r="M117" i="7"/>
  <c r="N117" i="7" s="1"/>
  <c r="M116" i="7"/>
  <c r="N116" i="7" s="1"/>
  <c r="M115" i="7"/>
  <c r="N115" i="7" s="1"/>
  <c r="M114" i="7"/>
  <c r="N114" i="7" s="1"/>
  <c r="M113" i="7"/>
  <c r="N113" i="7" s="1"/>
  <c r="M112" i="7"/>
  <c r="N112" i="7" s="1"/>
  <c r="M111" i="7"/>
  <c r="N111" i="7" s="1"/>
  <c r="M110" i="7"/>
  <c r="N110" i="7" s="1"/>
  <c r="M109" i="7"/>
  <c r="N109" i="7" s="1"/>
  <c r="M108" i="7"/>
  <c r="M107" i="7"/>
  <c r="M106" i="7"/>
  <c r="M105" i="7"/>
  <c r="M104" i="7"/>
  <c r="N104" i="7" s="1"/>
  <c r="M103" i="7"/>
  <c r="N103" i="7" s="1"/>
  <c r="M102" i="7"/>
  <c r="N102" i="7" s="1"/>
  <c r="M101" i="7"/>
  <c r="N101" i="7" s="1"/>
  <c r="M100" i="7"/>
  <c r="N100" i="7" s="1"/>
  <c r="M99" i="7"/>
  <c r="N99" i="7" s="1"/>
  <c r="M98" i="7"/>
  <c r="M97" i="7"/>
  <c r="N97" i="7" s="1"/>
  <c r="M96" i="7"/>
  <c r="M95" i="7"/>
  <c r="M94" i="7"/>
  <c r="M93" i="7"/>
  <c r="M92" i="7"/>
  <c r="M91" i="7"/>
  <c r="N91" i="7" s="1"/>
  <c r="M90" i="7"/>
  <c r="N90" i="7" s="1"/>
  <c r="M89" i="7"/>
  <c r="N89" i="7" s="1"/>
  <c r="M88" i="7"/>
  <c r="N88" i="7" s="1"/>
  <c r="M87" i="7"/>
  <c r="N87" i="7" s="1"/>
  <c r="M86" i="7"/>
  <c r="M85" i="7"/>
  <c r="N85" i="7" s="1"/>
  <c r="M84" i="7"/>
  <c r="N84" i="7" s="1"/>
  <c r="M83" i="7"/>
  <c r="N83" i="7" s="1"/>
  <c r="M82" i="7"/>
  <c r="N82" i="7" s="1"/>
  <c r="M81" i="7"/>
  <c r="N81" i="7" s="1"/>
  <c r="M80" i="7"/>
  <c r="N80" i="7" s="1"/>
  <c r="M79" i="7"/>
  <c r="N79" i="7" s="1"/>
  <c r="M78" i="7"/>
  <c r="N78" i="7" s="1"/>
  <c r="M77" i="7"/>
  <c r="N77" i="7" s="1"/>
  <c r="M76" i="7"/>
  <c r="N76" i="7" s="1"/>
  <c r="M75" i="7"/>
  <c r="N75" i="7" s="1"/>
  <c r="M74" i="7"/>
  <c r="N74" i="7" s="1"/>
  <c r="M73" i="7"/>
  <c r="N73" i="7" s="1"/>
  <c r="M72" i="7"/>
  <c r="N72" i="7" s="1"/>
  <c r="M71" i="7"/>
  <c r="N71" i="7" s="1"/>
  <c r="M70" i="7"/>
  <c r="N70" i="7" s="1"/>
  <c r="M69" i="7"/>
  <c r="N69" i="7" s="1"/>
  <c r="M68" i="7"/>
  <c r="N68" i="7" s="1"/>
  <c r="M67" i="7"/>
  <c r="N67" i="7" s="1"/>
  <c r="M66" i="7"/>
  <c r="N66" i="7" s="1"/>
  <c r="M65" i="7"/>
  <c r="N65" i="7" s="1"/>
  <c r="M64" i="7"/>
  <c r="M63" i="7"/>
  <c r="M62" i="7"/>
  <c r="M61" i="7"/>
  <c r="M60" i="7"/>
  <c r="N60" i="7" s="1"/>
  <c r="M59" i="7"/>
  <c r="N59" i="7" s="1"/>
  <c r="M58" i="7"/>
  <c r="N58" i="7" s="1"/>
  <c r="M57" i="7"/>
  <c r="N57" i="7" s="1"/>
  <c r="M56" i="7"/>
  <c r="N56" i="7" s="1"/>
  <c r="M55" i="7"/>
  <c r="N55" i="7" s="1"/>
  <c r="M54" i="7"/>
  <c r="N54" i="7" s="1"/>
  <c r="M53" i="7"/>
  <c r="N53" i="7" s="1"/>
  <c r="M52" i="7"/>
  <c r="M51" i="7"/>
  <c r="M50" i="7"/>
  <c r="M49" i="7"/>
  <c r="M48" i="7"/>
  <c r="M47" i="7"/>
  <c r="N47" i="7" s="1"/>
  <c r="M46" i="7"/>
  <c r="N46" i="7" s="1"/>
  <c r="M45" i="7"/>
  <c r="N45" i="7" s="1"/>
  <c r="M44" i="7"/>
  <c r="N44" i="7" s="1"/>
  <c r="M43" i="7"/>
  <c r="M42" i="7"/>
  <c r="M41" i="7"/>
  <c r="N41" i="7" s="1"/>
  <c r="M40" i="7"/>
  <c r="N40" i="7" s="1"/>
  <c r="M39" i="7"/>
  <c r="N39" i="7" s="1"/>
  <c r="M38" i="7"/>
  <c r="N38" i="7" s="1"/>
  <c r="M37" i="7"/>
  <c r="N37" i="7" s="1"/>
  <c r="M36" i="7"/>
  <c r="N36" i="7" s="1"/>
  <c r="M35" i="7"/>
  <c r="N35" i="7" s="1"/>
  <c r="M34" i="7"/>
  <c r="N34" i="7" s="1"/>
  <c r="M33" i="7"/>
  <c r="N33" i="7" s="1"/>
  <c r="M32" i="7"/>
  <c r="N32" i="7" s="1"/>
  <c r="M31" i="7"/>
  <c r="N31" i="7" s="1"/>
  <c r="M30" i="7"/>
  <c r="M29" i="7"/>
  <c r="N29" i="7" s="1"/>
  <c r="M28" i="7"/>
  <c r="N28" i="7" s="1"/>
  <c r="M27" i="7"/>
  <c r="N27" i="7" s="1"/>
  <c r="M26" i="7"/>
  <c r="N26" i="7" s="1"/>
  <c r="M25" i="7"/>
  <c r="N25" i="7" s="1"/>
  <c r="M24" i="7"/>
  <c r="N24" i="7" s="1"/>
  <c r="M23" i="7"/>
  <c r="N23" i="7" s="1"/>
  <c r="M22" i="7"/>
  <c r="N22" i="7" s="1"/>
  <c r="M21" i="7"/>
  <c r="N21" i="7" s="1"/>
  <c r="M20" i="7"/>
  <c r="M19" i="7"/>
  <c r="M18" i="7"/>
  <c r="M17" i="7"/>
  <c r="M16" i="7"/>
  <c r="N16" i="7" s="1"/>
  <c r="M15" i="7"/>
  <c r="N15" i="7" s="1"/>
  <c r="M14" i="7"/>
  <c r="N14" i="7" s="1"/>
  <c r="M13" i="7"/>
  <c r="N13" i="7" s="1"/>
  <c r="M12" i="7"/>
  <c r="N12" i="7" s="1"/>
  <c r="M11" i="7"/>
  <c r="N11" i="7" s="1"/>
  <c r="M10" i="7"/>
  <c r="N10" i="7" s="1"/>
  <c r="M9" i="7"/>
  <c r="N9" i="7" s="1"/>
  <c r="M8" i="7"/>
  <c r="N8" i="7" s="1"/>
  <c r="M7" i="7"/>
  <c r="N7" i="7" s="1"/>
  <c r="M6" i="7"/>
  <c r="N6" i="7" s="1"/>
  <c r="M5" i="7"/>
  <c r="N5" i="7" s="1"/>
  <c r="M4" i="7"/>
  <c r="N4" i="7" s="1"/>
  <c r="H117" i="7"/>
  <c r="I117" i="7" s="1"/>
  <c r="H116" i="7"/>
  <c r="I116" i="7" s="1"/>
  <c r="H115" i="7"/>
  <c r="I115" i="7" s="1"/>
  <c r="H114" i="7"/>
  <c r="I114" i="7" s="1"/>
  <c r="H113" i="7"/>
  <c r="I113" i="7" s="1"/>
  <c r="H112" i="7"/>
  <c r="H111" i="7"/>
  <c r="H110" i="7"/>
  <c r="H109" i="7"/>
  <c r="H108" i="7"/>
  <c r="I108" i="7" s="1"/>
  <c r="H107" i="7"/>
  <c r="I107" i="7" s="1"/>
  <c r="H106" i="7"/>
  <c r="I106" i="7" s="1"/>
  <c r="H105" i="7"/>
  <c r="I105" i="7" s="1"/>
  <c r="H104" i="7"/>
  <c r="I104" i="7" s="1"/>
  <c r="H103" i="7"/>
  <c r="H102" i="7"/>
  <c r="H101" i="7"/>
  <c r="I101" i="7" s="1"/>
  <c r="H100" i="7"/>
  <c r="I100" i="7" s="1"/>
  <c r="H99" i="7"/>
  <c r="I99" i="7" s="1"/>
  <c r="H98" i="7"/>
  <c r="I98" i="7" s="1"/>
  <c r="H97" i="7"/>
  <c r="I97" i="7" s="1"/>
  <c r="H96" i="7"/>
  <c r="I96" i="7" s="1"/>
  <c r="H95" i="7"/>
  <c r="I95" i="7" s="1"/>
  <c r="H94" i="7"/>
  <c r="I94" i="7" s="1"/>
  <c r="H93" i="7"/>
  <c r="I93" i="7" s="1"/>
  <c r="H92" i="7"/>
  <c r="I92" i="7" s="1"/>
  <c r="H91" i="7"/>
  <c r="I91" i="7" s="1"/>
  <c r="H90" i="7"/>
  <c r="H89" i="7"/>
  <c r="H88" i="7"/>
  <c r="H87" i="7"/>
  <c r="H86" i="7"/>
  <c r="I86" i="7" s="1"/>
  <c r="H85" i="7"/>
  <c r="I85" i="7" s="1"/>
  <c r="H84" i="7"/>
  <c r="I84" i="7" s="1"/>
  <c r="H83" i="7"/>
  <c r="I83" i="7" s="1"/>
  <c r="H82" i="7"/>
  <c r="I82" i="7" s="1"/>
  <c r="H81" i="7"/>
  <c r="I81" i="7" s="1"/>
  <c r="H80" i="7"/>
  <c r="I80" i="7" s="1"/>
  <c r="H79" i="7"/>
  <c r="I79" i="7" s="1"/>
  <c r="H78" i="7"/>
  <c r="I78" i="7" s="1"/>
  <c r="H77" i="7"/>
  <c r="I77" i="7" s="1"/>
  <c r="H76" i="7"/>
  <c r="I76" i="7" s="1"/>
  <c r="H75" i="7"/>
  <c r="I75" i="7" s="1"/>
  <c r="H74" i="7"/>
  <c r="I74" i="7" s="1"/>
  <c r="H73" i="7"/>
  <c r="I73" i="7" s="1"/>
  <c r="H72" i="7"/>
  <c r="I72" i="7" s="1"/>
  <c r="H71" i="7"/>
  <c r="I71" i="7" s="1"/>
  <c r="H70" i="7"/>
  <c r="I70" i="7" s="1"/>
  <c r="H69" i="7"/>
  <c r="H68" i="7"/>
  <c r="H67" i="7"/>
  <c r="I67" i="7" s="1"/>
  <c r="H66" i="7"/>
  <c r="I66" i="7" s="1"/>
  <c r="H65" i="7"/>
  <c r="I65" i="7" s="1"/>
  <c r="H64" i="7"/>
  <c r="I64" i="7" s="1"/>
  <c r="H63" i="7"/>
  <c r="I63" i="7" s="1"/>
  <c r="H62" i="7"/>
  <c r="I62" i="7" s="1"/>
  <c r="H61" i="7"/>
  <c r="I61" i="7" s="1"/>
  <c r="H60" i="7"/>
  <c r="I60" i="7" s="1"/>
  <c r="H59" i="7"/>
  <c r="I59" i="7" s="1"/>
  <c r="H58" i="7"/>
  <c r="I58" i="7" s="1"/>
  <c r="H57" i="7"/>
  <c r="I57" i="7" s="1"/>
  <c r="H56" i="7"/>
  <c r="I56" i="7" s="1"/>
  <c r="H55" i="7"/>
  <c r="I55" i="7" s="1"/>
  <c r="H54" i="7"/>
  <c r="I54" i="7" s="1"/>
  <c r="H53" i="7"/>
  <c r="I53" i="7" s="1"/>
  <c r="H52" i="7"/>
  <c r="I52" i="7" s="1"/>
  <c r="H51" i="7"/>
  <c r="I51" i="7" s="1"/>
  <c r="H50" i="7"/>
  <c r="I50" i="7" s="1"/>
  <c r="H49" i="7"/>
  <c r="I49" i="7" s="1"/>
  <c r="H48" i="7"/>
  <c r="I48" i="7" s="1"/>
  <c r="H47" i="7"/>
  <c r="I47" i="7" s="1"/>
  <c r="H46" i="7"/>
  <c r="H45" i="7"/>
  <c r="H44" i="7"/>
  <c r="H43" i="7"/>
  <c r="H42" i="7"/>
  <c r="I42" i="7" s="1"/>
  <c r="H41" i="7"/>
  <c r="I41" i="7" s="1"/>
  <c r="H40" i="7"/>
  <c r="I40" i="7" s="1"/>
  <c r="H39" i="7"/>
  <c r="I39" i="7" s="1"/>
  <c r="H38" i="7"/>
  <c r="I38" i="7" s="1"/>
  <c r="H37" i="7"/>
  <c r="H36" i="7"/>
  <c r="I36" i="7" s="1"/>
  <c r="H35" i="7"/>
  <c r="I35" i="7" s="1"/>
  <c r="H34" i="7"/>
  <c r="I34" i="7" s="1"/>
  <c r="H33" i="7"/>
  <c r="I33" i="7" s="1"/>
  <c r="H32" i="7"/>
  <c r="I32" i="7" s="1"/>
  <c r="H31" i="7"/>
  <c r="I31" i="7" s="1"/>
  <c r="H30" i="7"/>
  <c r="I30" i="7" s="1"/>
  <c r="H29" i="7"/>
  <c r="I29" i="7" s="1"/>
  <c r="H28" i="7"/>
  <c r="I28" i="7" s="1"/>
  <c r="H27" i="7"/>
  <c r="I27" i="7" s="1"/>
  <c r="H26" i="7"/>
  <c r="I26" i="7" s="1"/>
  <c r="H25" i="7"/>
  <c r="I25" i="7" s="1"/>
  <c r="H24" i="7"/>
  <c r="H23" i="7"/>
  <c r="H22" i="7"/>
  <c r="H21" i="7"/>
  <c r="H20" i="7"/>
  <c r="I20" i="7" s="1"/>
  <c r="H19" i="7"/>
  <c r="I19" i="7" s="1"/>
  <c r="H18" i="7"/>
  <c r="I18" i="7" s="1"/>
  <c r="H17" i="7"/>
  <c r="I17" i="7" s="1"/>
  <c r="H16" i="7"/>
  <c r="I16" i="7" s="1"/>
  <c r="H15" i="7"/>
  <c r="I15" i="7" s="1"/>
  <c r="H14" i="7"/>
  <c r="I14" i="7" s="1"/>
  <c r="H12" i="7"/>
  <c r="I12" i="7" s="1"/>
  <c r="H11" i="7"/>
  <c r="I11" i="7" s="1"/>
  <c r="H10" i="7"/>
  <c r="I10" i="7" s="1"/>
  <c r="H9" i="7"/>
  <c r="I9" i="7" s="1"/>
  <c r="H8" i="7"/>
  <c r="I8" i="7" s="1"/>
  <c r="H7" i="7"/>
  <c r="I7" i="7" s="1"/>
  <c r="H6" i="7"/>
  <c r="I6" i="7" s="1"/>
  <c r="H5" i="7"/>
  <c r="I5" i="7" s="1"/>
  <c r="H4" i="7"/>
  <c r="I4" i="7" s="1"/>
  <c r="H13" i="7"/>
  <c r="I13" i="7" s="1"/>
  <c r="N9" i="9" l="1"/>
  <c r="U8" i="9" s="1"/>
  <c r="P9" i="9"/>
  <c r="W8" i="9" s="1"/>
  <c r="O9" i="9"/>
  <c r="V7" i="9" s="1"/>
  <c r="Q118" i="6"/>
  <c r="X13" i="6" s="1"/>
  <c r="N118" i="6"/>
  <c r="U9" i="6" s="1"/>
  <c r="O118" i="6"/>
  <c r="V107" i="6" s="1"/>
  <c r="S118" i="6"/>
  <c r="Z65" i="6" s="1"/>
  <c r="R118" i="6"/>
  <c r="Y80" i="6" s="1"/>
  <c r="P118" i="6"/>
  <c r="W25" i="6" s="1"/>
  <c r="X80" i="6"/>
  <c r="Q9" i="9"/>
  <c r="X4" i="9" s="1"/>
  <c r="Q21" i="9"/>
  <c r="X18" i="9" s="1"/>
  <c r="R9" i="9"/>
  <c r="Y4" i="9" s="1"/>
  <c r="S9" i="9"/>
  <c r="Z5" i="9" s="1"/>
  <c r="M21" i="9" l="1"/>
  <c r="T12" i="9" s="1"/>
  <c r="T7" i="9"/>
  <c r="T18" i="9"/>
  <c r="T17" i="9"/>
  <c r="T16" i="9"/>
  <c r="T15" i="9"/>
  <c r="T13" i="9"/>
  <c r="T20" i="9"/>
  <c r="T19" i="9"/>
  <c r="T14" i="9"/>
  <c r="T11" i="9"/>
  <c r="T6" i="9"/>
  <c r="T5" i="9"/>
  <c r="T8" i="9"/>
  <c r="P21" i="9"/>
  <c r="W14" i="9" s="1"/>
  <c r="O21" i="9"/>
  <c r="V11" i="9" s="1"/>
  <c r="M26" i="9"/>
  <c r="M33" i="9" s="1"/>
  <c r="N21" i="9"/>
  <c r="U11" i="9" s="1"/>
  <c r="Q26" i="9"/>
  <c r="S21" i="9"/>
  <c r="Z15" i="9" s="1"/>
  <c r="R21" i="9"/>
  <c r="Y15" i="9" s="1"/>
  <c r="V8" i="9"/>
  <c r="W116" i="6"/>
  <c r="V34" i="6"/>
  <c r="V90" i="6"/>
  <c r="V6" i="9"/>
  <c r="V5" i="9"/>
  <c r="V4" i="9"/>
  <c r="W5" i="9"/>
  <c r="W4" i="9"/>
  <c r="U6" i="9"/>
  <c r="U5" i="9"/>
  <c r="U4" i="9"/>
  <c r="W6" i="9"/>
  <c r="U7" i="9"/>
  <c r="W7" i="9"/>
  <c r="W54" i="6"/>
  <c r="V69" i="6"/>
  <c r="U96" i="6"/>
  <c r="U95" i="6"/>
  <c r="W94" i="6"/>
  <c r="W43" i="6"/>
  <c r="U62" i="6"/>
  <c r="U32" i="6"/>
  <c r="U42" i="6"/>
  <c r="W39" i="6"/>
  <c r="U20" i="6"/>
  <c r="U26" i="6"/>
  <c r="W110" i="6"/>
  <c r="U107" i="6"/>
  <c r="W109" i="6"/>
  <c r="U63" i="6"/>
  <c r="U55" i="6"/>
  <c r="U101" i="6"/>
  <c r="U79" i="6"/>
  <c r="W58" i="6"/>
  <c r="W78" i="6"/>
  <c r="W47" i="6"/>
  <c r="U98" i="6"/>
  <c r="U8" i="6"/>
  <c r="U86" i="6"/>
  <c r="U5" i="6"/>
  <c r="U94" i="6"/>
  <c r="U30" i="6"/>
  <c r="U64" i="6"/>
  <c r="U29" i="6"/>
  <c r="U85" i="6"/>
  <c r="W90" i="6"/>
  <c r="U41" i="6"/>
  <c r="U25" i="6"/>
  <c r="U19" i="6"/>
  <c r="U54" i="6"/>
  <c r="U100" i="6"/>
  <c r="W80" i="6"/>
  <c r="U24" i="6"/>
  <c r="U78" i="6"/>
  <c r="W69" i="6"/>
  <c r="W36" i="6"/>
  <c r="U76" i="6"/>
  <c r="U73" i="6"/>
  <c r="U97" i="6"/>
  <c r="U51" i="6"/>
  <c r="U75" i="6"/>
  <c r="V104" i="6"/>
  <c r="V79" i="6"/>
  <c r="V8" i="6"/>
  <c r="V103" i="6"/>
  <c r="V102" i="6"/>
  <c r="V78" i="6"/>
  <c r="V7" i="6"/>
  <c r="V106" i="6"/>
  <c r="V105" i="6"/>
  <c r="V9" i="6"/>
  <c r="V18" i="6"/>
  <c r="V48" i="6"/>
  <c r="V5" i="6"/>
  <c r="V47" i="6"/>
  <c r="V25" i="6"/>
  <c r="V24" i="6"/>
  <c r="V23" i="6"/>
  <c r="V101" i="6"/>
  <c r="V84" i="6"/>
  <c r="V17" i="6"/>
  <c r="V100" i="6"/>
  <c r="V77" i="6"/>
  <c r="V99" i="6"/>
  <c r="V76" i="6"/>
  <c r="V59" i="6"/>
  <c r="V52" i="6"/>
  <c r="V111" i="6"/>
  <c r="V98" i="6"/>
  <c r="V51" i="6"/>
  <c r="V6" i="6"/>
  <c r="V97" i="6"/>
  <c r="V49" i="6"/>
  <c r="V89" i="6"/>
  <c r="V35" i="6"/>
  <c r="V88" i="6"/>
  <c r="V75" i="6"/>
  <c r="V29" i="6"/>
  <c r="V74" i="6"/>
  <c r="V28" i="6"/>
  <c r="V73" i="6"/>
  <c r="V27" i="6"/>
  <c r="V72" i="6"/>
  <c r="V13" i="6"/>
  <c r="V113" i="6"/>
  <c r="V12" i="6"/>
  <c r="V53" i="6"/>
  <c r="V112" i="6"/>
  <c r="V4" i="6"/>
  <c r="V50" i="6"/>
  <c r="V96" i="6"/>
  <c r="V58" i="6"/>
  <c r="V30" i="6"/>
  <c r="V10" i="6"/>
  <c r="V109" i="6"/>
  <c r="V21" i="6"/>
  <c r="V71" i="6"/>
  <c r="V67" i="6"/>
  <c r="V39" i="6"/>
  <c r="V56" i="6"/>
  <c r="V93" i="6"/>
  <c r="W114" i="6"/>
  <c r="W105" i="6"/>
  <c r="W104" i="6"/>
  <c r="W101" i="6"/>
  <c r="W77" i="6"/>
  <c r="W46" i="6"/>
  <c r="W24" i="6"/>
  <c r="W85" i="6"/>
  <c r="W23" i="6"/>
  <c r="W107" i="6"/>
  <c r="W84" i="6"/>
  <c r="W22" i="6"/>
  <c r="W17" i="6"/>
  <c r="W100" i="6"/>
  <c r="W83" i="6"/>
  <c r="W38" i="6"/>
  <c r="W16" i="6"/>
  <c r="W99" i="6"/>
  <c r="W53" i="6"/>
  <c r="W111" i="6"/>
  <c r="W11" i="6"/>
  <c r="W51" i="6"/>
  <c r="W6" i="6"/>
  <c r="W50" i="6"/>
  <c r="W96" i="6"/>
  <c r="W49" i="6"/>
  <c r="W95" i="6"/>
  <c r="W35" i="6"/>
  <c r="W34" i="6"/>
  <c r="W29" i="6"/>
  <c r="W74" i="6"/>
  <c r="W28" i="6"/>
  <c r="W73" i="6"/>
  <c r="W27" i="6"/>
  <c r="W72" i="6"/>
  <c r="W13" i="6"/>
  <c r="W71" i="6"/>
  <c r="W112" i="6"/>
  <c r="W52" i="6"/>
  <c r="W97" i="6"/>
  <c r="W88" i="6"/>
  <c r="W106" i="6"/>
  <c r="V36" i="6"/>
  <c r="W87" i="6"/>
  <c r="W21" i="6"/>
  <c r="W9" i="6"/>
  <c r="W33" i="6"/>
  <c r="V14" i="6"/>
  <c r="V108" i="6"/>
  <c r="W57" i="6"/>
  <c r="V42" i="6"/>
  <c r="V70" i="6"/>
  <c r="W103" i="6"/>
  <c r="V117" i="6"/>
  <c r="W98" i="6"/>
  <c r="V65" i="6"/>
  <c r="W60" i="6"/>
  <c r="W66" i="6"/>
  <c r="V95" i="6"/>
  <c r="V33" i="6"/>
  <c r="W76" i="6"/>
  <c r="W64" i="6"/>
  <c r="V26" i="6"/>
  <c r="W55" i="6"/>
  <c r="W81" i="6"/>
  <c r="W115" i="6"/>
  <c r="W32" i="6"/>
  <c r="V64" i="6"/>
  <c r="W108" i="6"/>
  <c r="V68" i="6"/>
  <c r="W44" i="6"/>
  <c r="W70" i="6"/>
  <c r="U7" i="6"/>
  <c r="W93" i="6"/>
  <c r="U53" i="6"/>
  <c r="W63" i="6"/>
  <c r="U34" i="6"/>
  <c r="W59" i="6"/>
  <c r="V54" i="6"/>
  <c r="V114" i="6"/>
  <c r="V66" i="6"/>
  <c r="W41" i="6"/>
  <c r="V85" i="6"/>
  <c r="V38" i="6"/>
  <c r="U106" i="6"/>
  <c r="V44" i="6"/>
  <c r="V60" i="6"/>
  <c r="W79" i="6"/>
  <c r="W20" i="6"/>
  <c r="W26" i="6"/>
  <c r="W117" i="6"/>
  <c r="U28" i="6"/>
  <c r="U33" i="6"/>
  <c r="W62" i="6"/>
  <c r="V82" i="6"/>
  <c r="V87" i="6"/>
  <c r="V116" i="6"/>
  <c r="V11" i="6"/>
  <c r="U77" i="6"/>
  <c r="W5" i="6"/>
  <c r="V94" i="6"/>
  <c r="V91" i="6"/>
  <c r="V15" i="6"/>
  <c r="V22" i="6"/>
  <c r="W4" i="6"/>
  <c r="W113" i="6"/>
  <c r="W10" i="6"/>
  <c r="U52" i="6"/>
  <c r="W56" i="6"/>
  <c r="V110" i="6"/>
  <c r="W45" i="6"/>
  <c r="V61" i="6"/>
  <c r="V80" i="6"/>
  <c r="V115" i="6"/>
  <c r="V45" i="6"/>
  <c r="W14" i="6"/>
  <c r="W68" i="6"/>
  <c r="V83" i="6"/>
  <c r="W89" i="6"/>
  <c r="W18" i="6"/>
  <c r="V86" i="6"/>
  <c r="V20" i="6"/>
  <c r="W92" i="6"/>
  <c r="U108" i="6"/>
  <c r="U50" i="6"/>
  <c r="U49" i="6"/>
  <c r="U72" i="6"/>
  <c r="U48" i="6"/>
  <c r="U71" i="6"/>
  <c r="U47" i="6"/>
  <c r="U70" i="6"/>
  <c r="U46" i="6"/>
  <c r="U82" i="6"/>
  <c r="U36" i="6"/>
  <c r="U81" i="6"/>
  <c r="U35" i="6"/>
  <c r="U116" i="6"/>
  <c r="U80" i="6"/>
  <c r="U115" i="6"/>
  <c r="U69" i="6"/>
  <c r="U114" i="6"/>
  <c r="U68" i="6"/>
  <c r="U113" i="6"/>
  <c r="U67" i="6"/>
  <c r="U21" i="6"/>
  <c r="U112" i="6"/>
  <c r="U66" i="6"/>
  <c r="U18" i="6"/>
  <c r="U111" i="6"/>
  <c r="U65" i="6"/>
  <c r="U17" i="6"/>
  <c r="U110" i="6"/>
  <c r="U16" i="6"/>
  <c r="U109" i="6"/>
  <c r="U61" i="6"/>
  <c r="U15" i="6"/>
  <c r="U60" i="6"/>
  <c r="U14" i="6"/>
  <c r="U105" i="6"/>
  <c r="U59" i="6"/>
  <c r="U13" i="6"/>
  <c r="U104" i="6"/>
  <c r="U58" i="6"/>
  <c r="U12" i="6"/>
  <c r="U93" i="6"/>
  <c r="U57" i="6"/>
  <c r="U4" i="6"/>
  <c r="U92" i="6"/>
  <c r="U91" i="6"/>
  <c r="U90" i="6"/>
  <c r="U89" i="6"/>
  <c r="U88" i="6"/>
  <c r="U87" i="6"/>
  <c r="U84" i="6"/>
  <c r="U83" i="6"/>
  <c r="U56" i="6"/>
  <c r="U45" i="6"/>
  <c r="U44" i="6"/>
  <c r="U43" i="6"/>
  <c r="U39" i="6"/>
  <c r="U38" i="6"/>
  <c r="U37" i="6"/>
  <c r="U11" i="6"/>
  <c r="U10" i="6"/>
  <c r="W86" i="6"/>
  <c r="V57" i="6"/>
  <c r="U23" i="6"/>
  <c r="V46" i="6"/>
  <c r="W48" i="6"/>
  <c r="V43" i="6"/>
  <c r="V92" i="6"/>
  <c r="W31" i="6"/>
  <c r="V55" i="6"/>
  <c r="V63" i="6"/>
  <c r="V19" i="6"/>
  <c r="V16" i="6"/>
  <c r="W37" i="6"/>
  <c r="U31" i="6"/>
  <c r="W8" i="6"/>
  <c r="V41" i="6"/>
  <c r="U99" i="6"/>
  <c r="W15" i="6"/>
  <c r="V32" i="6"/>
  <c r="V37" i="6"/>
  <c r="W40" i="6"/>
  <c r="U103" i="6"/>
  <c r="W12" i="6"/>
  <c r="U74" i="6"/>
  <c r="V62" i="6"/>
  <c r="W67" i="6"/>
  <c r="W7" i="6"/>
  <c r="W19" i="6"/>
  <c r="V40" i="6"/>
  <c r="W82" i="6"/>
  <c r="W65" i="6"/>
  <c r="W102" i="6"/>
  <c r="U6" i="6"/>
  <c r="U27" i="6"/>
  <c r="U22" i="6"/>
  <c r="W75" i="6"/>
  <c r="V81" i="6"/>
  <c r="W91" i="6"/>
  <c r="W42" i="6"/>
  <c r="V31" i="6"/>
  <c r="W30" i="6"/>
  <c r="U117" i="6"/>
  <c r="W61" i="6"/>
  <c r="U102" i="6"/>
  <c r="U40" i="6"/>
  <c r="Y22" i="6"/>
  <c r="Y11" i="6"/>
  <c r="Y88" i="6"/>
  <c r="Y66" i="6"/>
  <c r="Y44" i="6"/>
  <c r="Y115" i="6"/>
  <c r="X21" i="6"/>
  <c r="Y93" i="6"/>
  <c r="Y104" i="6"/>
  <c r="Y71" i="6"/>
  <c r="Y103" i="6"/>
  <c r="Y49" i="6"/>
  <c r="Y81" i="6"/>
  <c r="Y27" i="6"/>
  <c r="Y59" i="6"/>
  <c r="Y10" i="6"/>
  <c r="Y37" i="6"/>
  <c r="X30" i="6"/>
  <c r="Y58" i="6"/>
  <c r="X5" i="6"/>
  <c r="X36" i="6"/>
  <c r="X29" i="6"/>
  <c r="Y109" i="6"/>
  <c r="Y24" i="6"/>
  <c r="X93" i="6"/>
  <c r="X71" i="6"/>
  <c r="X10" i="6"/>
  <c r="Y110" i="6"/>
  <c r="Z94" i="6"/>
  <c r="Z72" i="6"/>
  <c r="X14" i="6"/>
  <c r="Y87" i="6"/>
  <c r="Y47" i="6"/>
  <c r="Y113" i="6"/>
  <c r="Y65" i="6"/>
  <c r="X15" i="6"/>
  <c r="Y43" i="6"/>
  <c r="X58" i="6"/>
  <c r="Y45" i="6"/>
  <c r="Y21" i="6"/>
  <c r="X75" i="6"/>
  <c r="Y108" i="6"/>
  <c r="Y69" i="6"/>
  <c r="Y117" i="6"/>
  <c r="Y86" i="6"/>
  <c r="Y18" i="6"/>
  <c r="Y95" i="6"/>
  <c r="Y64" i="6"/>
  <c r="Z101" i="6"/>
  <c r="Y94" i="6"/>
  <c r="Y42" i="6"/>
  <c r="Z79" i="6"/>
  <c r="Y72" i="6"/>
  <c r="Y20" i="6"/>
  <c r="Y61" i="6"/>
  <c r="Y50" i="6"/>
  <c r="Y68" i="6"/>
  <c r="X109" i="6"/>
  <c r="Y28" i="6"/>
  <c r="Y46" i="6"/>
  <c r="X87" i="6"/>
  <c r="Z35" i="6"/>
  <c r="Z50" i="6"/>
  <c r="Z13" i="6"/>
  <c r="Z28" i="6"/>
  <c r="Z11" i="6"/>
  <c r="Y60" i="6"/>
  <c r="Y106" i="6"/>
  <c r="X96" i="6"/>
  <c r="Y112" i="6"/>
  <c r="X20" i="6"/>
  <c r="Z55" i="6"/>
  <c r="Y62" i="6"/>
  <c r="X52" i="6"/>
  <c r="Y90" i="6"/>
  <c r="Z95" i="6"/>
  <c r="Z33" i="6"/>
  <c r="Y82" i="6"/>
  <c r="Z109" i="6"/>
  <c r="Z87" i="6"/>
  <c r="Z107" i="6"/>
  <c r="Y73" i="6"/>
  <c r="Z43" i="6"/>
  <c r="Z85" i="6"/>
  <c r="Z104" i="6"/>
  <c r="Y15" i="6"/>
  <c r="Y51" i="6"/>
  <c r="Z21" i="6"/>
  <c r="Z41" i="6"/>
  <c r="Z60" i="6"/>
  <c r="X85" i="6"/>
  <c r="Y29" i="6"/>
  <c r="X117" i="6"/>
  <c r="Z19" i="6"/>
  <c r="Z16" i="6"/>
  <c r="X19" i="6"/>
  <c r="Y4" i="6"/>
  <c r="X95" i="6"/>
  <c r="Y89" i="6"/>
  <c r="X90" i="6"/>
  <c r="Y102" i="6"/>
  <c r="Y116" i="6"/>
  <c r="X51" i="6"/>
  <c r="X115" i="6"/>
  <c r="X46" i="6"/>
  <c r="Z57" i="6"/>
  <c r="X65" i="6"/>
  <c r="X102" i="6"/>
  <c r="Z22" i="6"/>
  <c r="X43" i="6"/>
  <c r="Z78" i="6"/>
  <c r="X105" i="6"/>
  <c r="X83" i="6"/>
  <c r="X61" i="6"/>
  <c r="X39" i="6"/>
  <c r="X17" i="6"/>
  <c r="X101" i="6"/>
  <c r="X79" i="6"/>
  <c r="X57" i="6"/>
  <c r="X35" i="6"/>
  <c r="X33" i="6"/>
  <c r="X89" i="6"/>
  <c r="X100" i="6"/>
  <c r="X32" i="6"/>
  <c r="X18" i="6"/>
  <c r="X104" i="6"/>
  <c r="X60" i="6"/>
  <c r="X84" i="6"/>
  <c r="X113" i="6"/>
  <c r="X69" i="6"/>
  <c r="X114" i="6"/>
  <c r="X49" i="6"/>
  <c r="X54" i="6"/>
  <c r="X76" i="6"/>
  <c r="X70" i="6"/>
  <c r="X68" i="6"/>
  <c r="X6" i="6"/>
  <c r="X112" i="6"/>
  <c r="X48" i="6"/>
  <c r="X78" i="6"/>
  <c r="X77" i="6"/>
  <c r="X8" i="6"/>
  <c r="X31" i="6"/>
  <c r="X91" i="6"/>
  <c r="X67" i="6"/>
  <c r="X25" i="6"/>
  <c r="X45" i="6"/>
  <c r="X34" i="6"/>
  <c r="X27" i="6"/>
  <c r="X53" i="6"/>
  <c r="X111" i="6"/>
  <c r="X41" i="6"/>
  <c r="X24" i="6"/>
  <c r="X107" i="6"/>
  <c r="X63" i="6"/>
  <c r="X56" i="6"/>
  <c r="X55" i="6"/>
  <c r="X7" i="6"/>
  <c r="X40" i="6"/>
  <c r="X23" i="6"/>
  <c r="X106" i="6"/>
  <c r="X82" i="6"/>
  <c r="X62" i="6"/>
  <c r="X16" i="6"/>
  <c r="X38" i="6"/>
  <c r="X99" i="6"/>
  <c r="X12" i="6"/>
  <c r="X98" i="6"/>
  <c r="X97" i="6"/>
  <c r="Z84" i="6"/>
  <c r="Z110" i="6"/>
  <c r="X50" i="6"/>
  <c r="X42" i="6"/>
  <c r="Z97" i="6"/>
  <c r="Z75" i="6"/>
  <c r="Z53" i="6"/>
  <c r="Z31" i="6"/>
  <c r="Z6" i="6"/>
  <c r="Z115" i="6"/>
  <c r="Z93" i="6"/>
  <c r="Z71" i="6"/>
  <c r="Z49" i="6"/>
  <c r="Z27" i="6"/>
  <c r="Z10" i="6"/>
  <c r="Z47" i="6"/>
  <c r="Z5" i="6"/>
  <c r="Z74" i="6"/>
  <c r="Z46" i="6"/>
  <c r="Z32" i="6"/>
  <c r="Z9" i="6"/>
  <c r="Z70" i="6"/>
  <c r="Z59" i="6"/>
  <c r="Z45" i="6"/>
  <c r="Z103" i="6"/>
  <c r="Z114" i="6"/>
  <c r="Z98" i="6"/>
  <c r="Z30" i="6"/>
  <c r="Z83" i="6"/>
  <c r="Z68" i="6"/>
  <c r="Z26" i="6"/>
  <c r="Z113" i="6"/>
  <c r="Z48" i="6"/>
  <c r="Z112" i="6"/>
  <c r="Z91" i="6"/>
  <c r="Z67" i="6"/>
  <c r="Z25" i="6"/>
  <c r="Z77" i="6"/>
  <c r="Z76" i="6"/>
  <c r="Z52" i="6"/>
  <c r="Z69" i="6"/>
  <c r="Z111" i="6"/>
  <c r="Z90" i="6"/>
  <c r="Z24" i="6"/>
  <c r="Z92" i="6"/>
  <c r="Z63" i="6"/>
  <c r="Z23" i="6"/>
  <c r="Z54" i="6"/>
  <c r="Z7" i="6"/>
  <c r="Z82" i="6"/>
  <c r="Z39" i="6"/>
  <c r="Z17" i="6"/>
  <c r="Z105" i="6"/>
  <c r="Z81" i="6"/>
  <c r="Z38" i="6"/>
  <c r="Z15" i="6"/>
  <c r="Z37" i="6"/>
  <c r="Z8" i="6"/>
  <c r="Z96" i="6"/>
  <c r="Z18" i="6"/>
  <c r="Z102" i="6"/>
  <c r="Z100" i="6"/>
  <c r="Z80" i="6"/>
  <c r="Z117" i="6"/>
  <c r="Z108" i="6"/>
  <c r="Z58" i="6"/>
  <c r="Z56" i="6"/>
  <c r="Z73" i="6"/>
  <c r="Z64" i="6"/>
  <c r="Z36" i="6"/>
  <c r="Z34" i="6"/>
  <c r="Z51" i="6"/>
  <c r="X64" i="6"/>
  <c r="Z42" i="6"/>
  <c r="X116" i="6"/>
  <c r="Z14" i="6"/>
  <c r="Z12" i="6"/>
  <c r="Z29" i="6"/>
  <c r="Z20" i="6"/>
  <c r="X94" i="6"/>
  <c r="Z4" i="6"/>
  <c r="Z106" i="6"/>
  <c r="X74" i="6"/>
  <c r="X72" i="6"/>
  <c r="X9" i="6"/>
  <c r="X110" i="6"/>
  <c r="X103" i="6"/>
  <c r="Y36" i="6"/>
  <c r="Y14" i="6"/>
  <c r="Y101" i="6"/>
  <c r="Y79" i="6"/>
  <c r="Y57" i="6"/>
  <c r="Y35" i="6"/>
  <c r="Y13" i="6"/>
  <c r="Y100" i="6"/>
  <c r="Y78" i="6"/>
  <c r="Y75" i="6"/>
  <c r="Y33" i="6"/>
  <c r="Y19" i="6"/>
  <c r="Y5" i="6"/>
  <c r="Y74" i="6"/>
  <c r="Y32" i="6"/>
  <c r="Y114" i="6"/>
  <c r="Y70" i="6"/>
  <c r="Y85" i="6"/>
  <c r="Y9" i="6"/>
  <c r="Y98" i="6"/>
  <c r="Y55" i="6"/>
  <c r="Y41" i="6"/>
  <c r="Y30" i="6"/>
  <c r="Y92" i="6"/>
  <c r="Y26" i="6"/>
  <c r="Y6" i="6"/>
  <c r="Y48" i="6"/>
  <c r="Y91" i="6"/>
  <c r="Y67" i="6"/>
  <c r="Y25" i="6"/>
  <c r="Y77" i="6"/>
  <c r="Y111" i="6"/>
  <c r="Y83" i="6"/>
  <c r="Y76" i="6"/>
  <c r="Y96" i="6"/>
  <c r="Y107" i="6"/>
  <c r="Y84" i="6"/>
  <c r="Y63" i="6"/>
  <c r="Y40" i="6"/>
  <c r="Y23" i="6"/>
  <c r="Y53" i="6"/>
  <c r="Y7" i="6"/>
  <c r="Y39" i="6"/>
  <c r="Y17" i="6"/>
  <c r="Y56" i="6"/>
  <c r="Y105" i="6"/>
  <c r="Y38" i="6"/>
  <c r="Y99" i="6"/>
  <c r="Y12" i="6"/>
  <c r="Y54" i="6"/>
  <c r="Y34" i="6"/>
  <c r="Y97" i="6"/>
  <c r="Y8" i="6"/>
  <c r="Y31" i="6"/>
  <c r="Y52" i="6"/>
  <c r="X88" i="6"/>
  <c r="X108" i="6"/>
  <c r="X81" i="6"/>
  <c r="Z62" i="6"/>
  <c r="Z88" i="6"/>
  <c r="X73" i="6"/>
  <c r="X28" i="6"/>
  <c r="Z61" i="6"/>
  <c r="X66" i="6"/>
  <c r="X86" i="6"/>
  <c r="X59" i="6"/>
  <c r="Z40" i="6"/>
  <c r="Z66" i="6"/>
  <c r="X4" i="6"/>
  <c r="X11" i="6"/>
  <c r="X47" i="6"/>
  <c r="X44" i="6"/>
  <c r="X37" i="6"/>
  <c r="X92" i="6"/>
  <c r="Z44" i="6"/>
  <c r="Z86" i="6"/>
  <c r="Z89" i="6"/>
  <c r="Y16" i="6"/>
  <c r="X22" i="6"/>
  <c r="Z99" i="6"/>
  <c r="Z116" i="6"/>
  <c r="X26" i="6"/>
  <c r="X13" i="9"/>
  <c r="X14" i="9"/>
  <c r="X15" i="9"/>
  <c r="X16" i="9"/>
  <c r="X17" i="9"/>
  <c r="X20" i="9"/>
  <c r="X19" i="9"/>
  <c r="X11" i="9"/>
  <c r="X12" i="9"/>
  <c r="X8" i="9"/>
  <c r="Z4" i="9"/>
  <c r="Z8" i="9"/>
  <c r="Y8" i="9"/>
  <c r="Z7" i="9"/>
  <c r="Y7" i="9"/>
  <c r="X7" i="9"/>
  <c r="Z6" i="9"/>
  <c r="Y6" i="9"/>
  <c r="X6" i="9"/>
  <c r="Y5" i="9"/>
  <c r="X5" i="9"/>
  <c r="T9" i="9" l="1"/>
  <c r="V15" i="9"/>
  <c r="W11" i="9"/>
  <c r="W19" i="9"/>
  <c r="Y14" i="9"/>
  <c r="Y17" i="9"/>
  <c r="Y18" i="9"/>
  <c r="Z18" i="9"/>
  <c r="V14" i="9"/>
  <c r="Z16" i="9"/>
  <c r="W15" i="9"/>
  <c r="Z20" i="9"/>
  <c r="Y19" i="9"/>
  <c r="Z19" i="9"/>
  <c r="Y20" i="9"/>
  <c r="Y12" i="9"/>
  <c r="Y13" i="9"/>
  <c r="Y16" i="9"/>
  <c r="Z11" i="9"/>
  <c r="Z12" i="9"/>
  <c r="Z13" i="9"/>
  <c r="Z14" i="9"/>
  <c r="V20" i="9"/>
  <c r="U20" i="9"/>
  <c r="U12" i="9"/>
  <c r="U17" i="9"/>
  <c r="U16" i="9"/>
  <c r="U15" i="9"/>
  <c r="U18" i="9"/>
  <c r="U13" i="9"/>
  <c r="M41" i="9"/>
  <c r="T28" i="9"/>
  <c r="T30" i="9"/>
  <c r="T31" i="9"/>
  <c r="T32" i="9"/>
  <c r="T29" i="9"/>
  <c r="U19" i="9"/>
  <c r="V12" i="9"/>
  <c r="V16" i="9"/>
  <c r="V13" i="9"/>
  <c r="V18" i="9"/>
  <c r="V19" i="9"/>
  <c r="V17" i="9"/>
  <c r="W16" i="9"/>
  <c r="W17" i="9"/>
  <c r="W13" i="9"/>
  <c r="W12" i="9"/>
  <c r="W18" i="9"/>
  <c r="W20" i="9"/>
  <c r="O33" i="9"/>
  <c r="P26" i="9"/>
  <c r="O26" i="9"/>
  <c r="O41" i="9" s="1"/>
  <c r="Q41" i="9"/>
  <c r="P41" i="9"/>
  <c r="M45" i="9"/>
  <c r="Q33" i="9"/>
  <c r="P33" i="9"/>
  <c r="U14" i="9"/>
  <c r="N26" i="9"/>
  <c r="N33" i="9"/>
  <c r="Y11" i="9"/>
  <c r="R26" i="9"/>
  <c r="R33" i="9"/>
  <c r="Z17" i="9"/>
  <c r="S26" i="9"/>
  <c r="S33" i="9"/>
  <c r="S41" i="9"/>
  <c r="U118" i="6"/>
  <c r="U119" i="6" s="1"/>
  <c r="W118" i="6"/>
  <c r="W119" i="6" s="1"/>
  <c r="V118" i="6"/>
  <c r="V119" i="6" s="1"/>
  <c r="X118" i="6"/>
  <c r="X119" i="6" s="1"/>
  <c r="Y118" i="6"/>
  <c r="Y119" i="6" s="1"/>
  <c r="Z118" i="6"/>
  <c r="Z119" i="6" s="1"/>
  <c r="Z32" i="9" l="1"/>
  <c r="Z31" i="9"/>
  <c r="Z28" i="9"/>
  <c r="Z29" i="9"/>
  <c r="Z30" i="9"/>
  <c r="Y32" i="9"/>
  <c r="Y28" i="9"/>
  <c r="Y31" i="9"/>
  <c r="Y29" i="9"/>
  <c r="Y30" i="9"/>
  <c r="U32" i="9"/>
  <c r="U30" i="9"/>
  <c r="U29" i="9"/>
  <c r="U28" i="9"/>
  <c r="U31" i="9"/>
  <c r="W30" i="9"/>
  <c r="W31" i="9"/>
  <c r="W29" i="9"/>
  <c r="W28" i="9"/>
  <c r="W32" i="9"/>
  <c r="X28" i="9"/>
  <c r="X29" i="9"/>
  <c r="X32" i="9"/>
  <c r="X30" i="9"/>
  <c r="X31" i="9"/>
  <c r="T43" i="9"/>
  <c r="T44" i="9"/>
  <c r="W36" i="9"/>
  <c r="W35" i="9"/>
  <c r="W40" i="9"/>
  <c r="W39" i="9"/>
  <c r="W38" i="9"/>
  <c r="W37" i="9"/>
  <c r="Q45" i="9"/>
  <c r="X44" i="9" s="1"/>
  <c r="X37" i="9"/>
  <c r="X40" i="9"/>
  <c r="X39" i="9"/>
  <c r="X38" i="9"/>
  <c r="X36" i="9"/>
  <c r="X35" i="9"/>
  <c r="T37" i="9"/>
  <c r="T36" i="9"/>
  <c r="T35" i="9"/>
  <c r="T38" i="9"/>
  <c r="T39" i="9"/>
  <c r="T40" i="9"/>
  <c r="O45" i="9"/>
  <c r="V37" i="9"/>
  <c r="V36" i="9"/>
  <c r="V35" i="9"/>
  <c r="V40" i="9"/>
  <c r="V39" i="9"/>
  <c r="V38" i="9"/>
  <c r="V30" i="9"/>
  <c r="V31" i="9"/>
  <c r="V32" i="9"/>
  <c r="V28" i="9"/>
  <c r="V29" i="9"/>
  <c r="Z36" i="9"/>
  <c r="Z40" i="9"/>
  <c r="Z39" i="9"/>
  <c r="Z38" i="9"/>
  <c r="Z37" i="9"/>
  <c r="Z35" i="9"/>
  <c r="O52" i="9"/>
  <c r="V51" i="9" s="1"/>
  <c r="P52" i="9"/>
  <c r="M59" i="9"/>
  <c r="R41" i="9"/>
  <c r="Q52" i="9"/>
  <c r="O59" i="9"/>
  <c r="N41" i="9"/>
  <c r="P45" i="9"/>
  <c r="M52" i="9"/>
  <c r="Q66" i="9"/>
  <c r="S45" i="9"/>
  <c r="Z44" i="9" s="1"/>
  <c r="S52" i="9"/>
  <c r="N45" i="9"/>
  <c r="N52" i="9"/>
  <c r="X43" i="9"/>
  <c r="Q59" i="9"/>
  <c r="W48" i="9" l="1"/>
  <c r="W50" i="9"/>
  <c r="W49" i="9"/>
  <c r="W47" i="9"/>
  <c r="W51" i="9"/>
  <c r="X54" i="9"/>
  <c r="X58" i="9"/>
  <c r="X57" i="9"/>
  <c r="X56" i="9"/>
  <c r="X55" i="9"/>
  <c r="U51" i="9"/>
  <c r="U47" i="9"/>
  <c r="U50" i="9"/>
  <c r="U49" i="9"/>
  <c r="U43" i="9"/>
  <c r="U44" i="9"/>
  <c r="Z47" i="9"/>
  <c r="Z48" i="9"/>
  <c r="Z49" i="9"/>
  <c r="Z50" i="9"/>
  <c r="Q75" i="9"/>
  <c r="X61" i="9"/>
  <c r="X65" i="9"/>
  <c r="X64" i="9"/>
  <c r="X63" i="9"/>
  <c r="X62" i="9"/>
  <c r="T47" i="9"/>
  <c r="T49" i="9"/>
  <c r="T48" i="9"/>
  <c r="T50" i="9"/>
  <c r="T51" i="9"/>
  <c r="W43" i="9"/>
  <c r="W44" i="9"/>
  <c r="O66" i="9"/>
  <c r="V49" i="9"/>
  <c r="V47" i="9"/>
  <c r="V48" i="9"/>
  <c r="V50" i="9"/>
  <c r="U37" i="9"/>
  <c r="U39" i="9"/>
  <c r="U38" i="9"/>
  <c r="U36" i="9"/>
  <c r="U35" i="9"/>
  <c r="U40" i="9"/>
  <c r="V56" i="9"/>
  <c r="V57" i="9"/>
  <c r="V54" i="9"/>
  <c r="V55" i="9"/>
  <c r="X48" i="9"/>
  <c r="X51" i="9"/>
  <c r="X50" i="9"/>
  <c r="X49" i="9"/>
  <c r="X47" i="9"/>
  <c r="V43" i="9"/>
  <c r="V44" i="9"/>
  <c r="R45" i="9"/>
  <c r="Y44" i="9" s="1"/>
  <c r="Y37" i="9"/>
  <c r="Y36" i="9"/>
  <c r="Y35" i="9"/>
  <c r="Y40" i="9"/>
  <c r="Y39" i="9"/>
  <c r="Y38" i="9"/>
  <c r="T58" i="9"/>
  <c r="T55" i="9"/>
  <c r="T54" i="9"/>
  <c r="T56" i="9"/>
  <c r="T57" i="9"/>
  <c r="O75" i="9"/>
  <c r="V72" i="9" s="1"/>
  <c r="R52" i="9"/>
  <c r="N59" i="9"/>
  <c r="M66" i="9"/>
  <c r="P59" i="9"/>
  <c r="V58" i="9"/>
  <c r="Z43" i="9"/>
  <c r="S59" i="9"/>
  <c r="R59" i="9"/>
  <c r="U48" i="9"/>
  <c r="N66" i="9"/>
  <c r="N75" i="9"/>
  <c r="Z51" i="9"/>
  <c r="Q79" i="9"/>
  <c r="X78" i="9" s="1"/>
  <c r="Y43" i="9" l="1"/>
  <c r="U69" i="9"/>
  <c r="U73" i="9"/>
  <c r="U74" i="9"/>
  <c r="U72" i="9"/>
  <c r="U71" i="9"/>
  <c r="U70" i="9"/>
  <c r="U65" i="9"/>
  <c r="U61" i="9"/>
  <c r="U64" i="9"/>
  <c r="U63" i="9"/>
  <c r="U62" i="9"/>
  <c r="Y54" i="9"/>
  <c r="Y58" i="9"/>
  <c r="Y56" i="9"/>
  <c r="Y55" i="9"/>
  <c r="Z58" i="9"/>
  <c r="Z56" i="9"/>
  <c r="Z55" i="9"/>
  <c r="Z54" i="9"/>
  <c r="V64" i="9"/>
  <c r="V63" i="9"/>
  <c r="V62" i="9"/>
  <c r="V61" i="9"/>
  <c r="V65" i="9"/>
  <c r="W56" i="9"/>
  <c r="W55" i="9"/>
  <c r="W54" i="9"/>
  <c r="W57" i="9"/>
  <c r="M75" i="9"/>
  <c r="T61" i="9"/>
  <c r="T62" i="9"/>
  <c r="T65" i="9"/>
  <c r="T63" i="9"/>
  <c r="T64" i="9"/>
  <c r="U56" i="9"/>
  <c r="U57" i="9"/>
  <c r="U54" i="9"/>
  <c r="U55" i="9"/>
  <c r="R66" i="9"/>
  <c r="Y62" i="9" s="1"/>
  <c r="Y51" i="9"/>
  <c r="Y50" i="9"/>
  <c r="Y49" i="9"/>
  <c r="Y48" i="9"/>
  <c r="Y47" i="9"/>
  <c r="X70" i="9"/>
  <c r="X69" i="9"/>
  <c r="X74" i="9"/>
  <c r="X73" i="9"/>
  <c r="X71" i="9"/>
  <c r="X72" i="9"/>
  <c r="X68" i="9"/>
  <c r="O79" i="9"/>
  <c r="V78" i="9" s="1"/>
  <c r="V71" i="9"/>
  <c r="V69" i="9"/>
  <c r="V68" i="9"/>
  <c r="V74" i="9"/>
  <c r="V73" i="9"/>
  <c r="V70" i="9"/>
  <c r="Q92" i="9"/>
  <c r="M79" i="9"/>
  <c r="M92" i="9"/>
  <c r="R75" i="9"/>
  <c r="Y68" i="9" s="1"/>
  <c r="Z57" i="9"/>
  <c r="W58" i="9"/>
  <c r="P66" i="9"/>
  <c r="Y57" i="9"/>
  <c r="U58" i="9"/>
  <c r="S66" i="9"/>
  <c r="O84" i="9"/>
  <c r="X77" i="9"/>
  <c r="Q84" i="9"/>
  <c r="U68" i="9"/>
  <c r="N79" i="9"/>
  <c r="U78" i="9" s="1"/>
  <c r="V77" i="9" l="1"/>
  <c r="X82" i="9"/>
  <c r="X83" i="9"/>
  <c r="V81" i="9"/>
  <c r="V83" i="9"/>
  <c r="Y64" i="9"/>
  <c r="Y61" i="9"/>
  <c r="Y63" i="9"/>
  <c r="Y65" i="9"/>
  <c r="M84" i="9"/>
  <c r="T77" i="9"/>
  <c r="T78" i="9"/>
  <c r="X89" i="9"/>
  <c r="X88" i="9"/>
  <c r="X86" i="9"/>
  <c r="X91" i="9"/>
  <c r="X90" i="9"/>
  <c r="Z64" i="9"/>
  <c r="Z61" i="9"/>
  <c r="Z62" i="9"/>
  <c r="Z63" i="9"/>
  <c r="Z65" i="9"/>
  <c r="T72" i="9"/>
  <c r="T73" i="9"/>
  <c r="T69" i="9"/>
  <c r="T70" i="9"/>
  <c r="T71" i="9"/>
  <c r="T68" i="9"/>
  <c r="T74" i="9"/>
  <c r="Y69" i="9"/>
  <c r="Y70" i="9"/>
  <c r="Y71" i="9"/>
  <c r="Y73" i="9"/>
  <c r="Y72" i="9"/>
  <c r="Y74" i="9"/>
  <c r="T90" i="9"/>
  <c r="T91" i="9"/>
  <c r="T86" i="9"/>
  <c r="T87" i="9"/>
  <c r="T88" i="9"/>
  <c r="T89" i="9"/>
  <c r="X87" i="9"/>
  <c r="P75" i="9"/>
  <c r="W63" i="9"/>
  <c r="W62" i="9"/>
  <c r="W61" i="9"/>
  <c r="W64" i="9"/>
  <c r="W65" i="9"/>
  <c r="T25" i="9"/>
  <c r="T24" i="9"/>
  <c r="T23" i="9"/>
  <c r="Q97" i="9"/>
  <c r="X95" i="9" s="1"/>
  <c r="M97" i="9"/>
  <c r="M103" i="9"/>
  <c r="S75" i="9"/>
  <c r="O92" i="9"/>
  <c r="P79" i="9"/>
  <c r="R79" i="9"/>
  <c r="Y77" i="9" s="1"/>
  <c r="X81" i="9"/>
  <c r="X23" i="9"/>
  <c r="X24" i="9"/>
  <c r="X25" i="9"/>
  <c r="V82" i="9"/>
  <c r="V23" i="9"/>
  <c r="V25" i="9"/>
  <c r="V24" i="9"/>
  <c r="W23" i="9"/>
  <c r="U77" i="9"/>
  <c r="N84" i="9"/>
  <c r="W71" i="9" l="1"/>
  <c r="W73" i="9"/>
  <c r="W69" i="9"/>
  <c r="W72" i="9"/>
  <c r="W68" i="9"/>
  <c r="W70" i="9"/>
  <c r="W74" i="9"/>
  <c r="Z73" i="9"/>
  <c r="Z70" i="9"/>
  <c r="Z74" i="9"/>
  <c r="Z71" i="9"/>
  <c r="Z72" i="9"/>
  <c r="Z69" i="9"/>
  <c r="Z68" i="9"/>
  <c r="U81" i="9"/>
  <c r="U83" i="9"/>
  <c r="T99" i="9"/>
  <c r="T102" i="9"/>
  <c r="T100" i="9"/>
  <c r="T101" i="9"/>
  <c r="T81" i="9"/>
  <c r="T82" i="9"/>
  <c r="T83" i="9"/>
  <c r="T94" i="9"/>
  <c r="T96" i="9"/>
  <c r="T95" i="9"/>
  <c r="Y78" i="9"/>
  <c r="X94" i="9"/>
  <c r="X96" i="9"/>
  <c r="P84" i="9"/>
  <c r="W77" i="9"/>
  <c r="W78" i="9"/>
  <c r="V89" i="9"/>
  <c r="V90" i="9"/>
  <c r="V86" i="9"/>
  <c r="V87" i="9"/>
  <c r="V91" i="9"/>
  <c r="V88" i="9"/>
  <c r="W24" i="9"/>
  <c r="R92" i="9"/>
  <c r="Q103" i="9"/>
  <c r="N92" i="9"/>
  <c r="P92" i="9"/>
  <c r="R84" i="9"/>
  <c r="Y83" i="9" s="1"/>
  <c r="O97" i="9"/>
  <c r="S79" i="9"/>
  <c r="M110" i="9"/>
  <c r="U82" i="9"/>
  <c r="U23" i="9"/>
  <c r="U25" i="9"/>
  <c r="U24" i="9"/>
  <c r="X99" i="9" l="1"/>
  <c r="X102" i="9"/>
  <c r="X101" i="9"/>
  <c r="X100" i="9"/>
  <c r="T105" i="9"/>
  <c r="T106" i="9"/>
  <c r="T107" i="9"/>
  <c r="T108" i="9"/>
  <c r="T109" i="9"/>
  <c r="S84" i="9"/>
  <c r="Z78" i="9"/>
  <c r="Z77" i="9"/>
  <c r="V94" i="9"/>
  <c r="V95" i="9"/>
  <c r="V96" i="9"/>
  <c r="Y25" i="9"/>
  <c r="Y82" i="9"/>
  <c r="Y81" i="9"/>
  <c r="W86" i="9"/>
  <c r="W89" i="9"/>
  <c r="W87" i="9"/>
  <c r="W90" i="9"/>
  <c r="W88" i="9"/>
  <c r="W91" i="9"/>
  <c r="U91" i="9"/>
  <c r="U90" i="9"/>
  <c r="U89" i="9"/>
  <c r="U87" i="9"/>
  <c r="U86" i="9"/>
  <c r="U88" i="9"/>
  <c r="W25" i="9"/>
  <c r="W83" i="9"/>
  <c r="W81" i="9"/>
  <c r="W82" i="9"/>
  <c r="Y88" i="9"/>
  <c r="Y91" i="9"/>
  <c r="Y86" i="9"/>
  <c r="Y89" i="9"/>
  <c r="Y90" i="9"/>
  <c r="Y87" i="9"/>
  <c r="Z23" i="9"/>
  <c r="Z24" i="9"/>
  <c r="Y24" i="9"/>
  <c r="Y23" i="9"/>
  <c r="M140" i="9"/>
  <c r="R97" i="9"/>
  <c r="S92" i="9"/>
  <c r="Q110" i="9"/>
  <c r="O103" i="9"/>
  <c r="P97" i="9"/>
  <c r="P103" i="9"/>
  <c r="N97" i="9"/>
  <c r="M127" i="9"/>
  <c r="U95" i="9" l="1"/>
  <c r="U94" i="9"/>
  <c r="U96" i="9"/>
  <c r="W102" i="9"/>
  <c r="W101" i="9"/>
  <c r="W100" i="9"/>
  <c r="W99" i="9"/>
  <c r="W96" i="9"/>
  <c r="W94" i="9"/>
  <c r="W95" i="9"/>
  <c r="V102" i="9"/>
  <c r="V100" i="9"/>
  <c r="V99" i="9"/>
  <c r="V101" i="9"/>
  <c r="X107" i="9"/>
  <c r="X106" i="9"/>
  <c r="X105" i="9"/>
  <c r="X109" i="9"/>
  <c r="X108" i="9"/>
  <c r="Z25" i="9"/>
  <c r="Z81" i="9"/>
  <c r="Z82" i="9"/>
  <c r="Z83" i="9"/>
  <c r="Z86" i="9"/>
  <c r="Z87" i="9"/>
  <c r="Z88" i="9"/>
  <c r="Z90" i="9"/>
  <c r="Z89" i="9"/>
  <c r="Z91" i="9"/>
  <c r="M132" i="9"/>
  <c r="T119" i="9"/>
  <c r="T120" i="9"/>
  <c r="T121" i="9"/>
  <c r="T122" i="9"/>
  <c r="T114" i="9"/>
  <c r="T123" i="9"/>
  <c r="T115" i="9"/>
  <c r="T126" i="9"/>
  <c r="T112" i="9"/>
  <c r="T124" i="9"/>
  <c r="T116" i="9"/>
  <c r="T125" i="9"/>
  <c r="T117" i="9"/>
  <c r="T113" i="9"/>
  <c r="T118" i="9"/>
  <c r="Y94" i="9"/>
  <c r="Y95" i="9"/>
  <c r="Y96" i="9"/>
  <c r="T136" i="9"/>
  <c r="T135" i="9"/>
  <c r="T134" i="9"/>
  <c r="T138" i="9"/>
  <c r="T139" i="9"/>
  <c r="T137" i="9"/>
  <c r="P110" i="9"/>
  <c r="O110" i="9"/>
  <c r="S97" i="9"/>
  <c r="S103" i="9"/>
  <c r="Q127" i="9"/>
  <c r="M147" i="9"/>
  <c r="N103" i="9"/>
  <c r="P127" i="9"/>
  <c r="R103" i="9"/>
  <c r="Y99" i="9" l="1"/>
  <c r="Y102" i="9"/>
  <c r="Y101" i="9"/>
  <c r="Y100" i="9"/>
  <c r="U100" i="9"/>
  <c r="U99" i="9"/>
  <c r="U101" i="9"/>
  <c r="U102" i="9"/>
  <c r="Q132" i="9"/>
  <c r="X112" i="9"/>
  <c r="X118" i="9"/>
  <c r="X116" i="9"/>
  <c r="X117" i="9"/>
  <c r="X123" i="9"/>
  <c r="X126" i="9"/>
  <c r="X125" i="9"/>
  <c r="X119" i="9"/>
  <c r="X124" i="9"/>
  <c r="X121" i="9"/>
  <c r="X122" i="9"/>
  <c r="X113" i="9"/>
  <c r="X115" i="9"/>
  <c r="X120" i="9"/>
  <c r="X114" i="9"/>
  <c r="Z102" i="9"/>
  <c r="Z100" i="9"/>
  <c r="Z99" i="9"/>
  <c r="Z101" i="9"/>
  <c r="Z94" i="9"/>
  <c r="Z96" i="9"/>
  <c r="Z95" i="9"/>
  <c r="V108" i="9"/>
  <c r="V107" i="9"/>
  <c r="V106" i="9"/>
  <c r="V109" i="9"/>
  <c r="V105" i="9"/>
  <c r="W109" i="9"/>
  <c r="W108" i="9"/>
  <c r="W107" i="9"/>
  <c r="W106" i="9"/>
  <c r="W105" i="9"/>
  <c r="T131" i="9"/>
  <c r="T130" i="9"/>
  <c r="T129" i="9"/>
  <c r="P132" i="9"/>
  <c r="W112" i="9"/>
  <c r="W120" i="9"/>
  <c r="W125" i="9"/>
  <c r="W117" i="9"/>
  <c r="W126" i="9"/>
  <c r="W116" i="9"/>
  <c r="W118" i="9"/>
  <c r="W114" i="9"/>
  <c r="W124" i="9"/>
  <c r="W123" i="9"/>
  <c r="W122" i="9"/>
  <c r="W119" i="9"/>
  <c r="W121" i="9"/>
  <c r="W113" i="9"/>
  <c r="W115" i="9"/>
  <c r="T143" i="9"/>
  <c r="T144" i="9"/>
  <c r="T145" i="9"/>
  <c r="T142" i="9"/>
  <c r="T146" i="9"/>
  <c r="N110" i="9"/>
  <c r="M152" i="9"/>
  <c r="S110" i="9"/>
  <c r="S127" i="9"/>
  <c r="Q140" i="9"/>
  <c r="P140" i="9"/>
  <c r="R110" i="9"/>
  <c r="O127" i="9"/>
  <c r="O132" i="9" l="1"/>
  <c r="V118" i="9"/>
  <c r="V123" i="9"/>
  <c r="V124" i="9"/>
  <c r="V120" i="9"/>
  <c r="V112" i="9"/>
  <c r="V119" i="9"/>
  <c r="V115" i="9"/>
  <c r="V114" i="9"/>
  <c r="V121" i="9"/>
  <c r="V126" i="9"/>
  <c r="V125" i="9"/>
  <c r="V113" i="9"/>
  <c r="V122" i="9"/>
  <c r="V117" i="9"/>
  <c r="V116" i="9"/>
  <c r="Y106" i="9"/>
  <c r="Y109" i="9"/>
  <c r="Y108" i="9"/>
  <c r="Y105" i="9"/>
  <c r="Y107" i="9"/>
  <c r="W136" i="9"/>
  <c r="W134" i="9"/>
  <c r="W135" i="9"/>
  <c r="W138" i="9"/>
  <c r="W139" i="9"/>
  <c r="W137" i="9"/>
  <c r="X139" i="9"/>
  <c r="X137" i="9"/>
  <c r="X138" i="9"/>
  <c r="X134" i="9"/>
  <c r="X136" i="9"/>
  <c r="X135" i="9"/>
  <c r="S132" i="9"/>
  <c r="Z126" i="9"/>
  <c r="Z115" i="9"/>
  <c r="Z112" i="9"/>
  <c r="Z114" i="9"/>
  <c r="Z119" i="9"/>
  <c r="Z121" i="9"/>
  <c r="Z122" i="9"/>
  <c r="Z113" i="9"/>
  <c r="Z120" i="9"/>
  <c r="Z125" i="9"/>
  <c r="Z124" i="9"/>
  <c r="Z118" i="9"/>
  <c r="Z117" i="9"/>
  <c r="Z116" i="9"/>
  <c r="Z123" i="9"/>
  <c r="Z108" i="9"/>
  <c r="Z106" i="9"/>
  <c r="Z105" i="9"/>
  <c r="Z109" i="9"/>
  <c r="Z107" i="9"/>
  <c r="X129" i="9"/>
  <c r="X131" i="9"/>
  <c r="X130" i="9"/>
  <c r="T149" i="9"/>
  <c r="T150" i="9"/>
  <c r="T151" i="9"/>
  <c r="U106" i="9"/>
  <c r="U105" i="9"/>
  <c r="U107" i="9"/>
  <c r="U108" i="9"/>
  <c r="U109" i="9"/>
  <c r="W129" i="9"/>
  <c r="W130" i="9"/>
  <c r="W131" i="9"/>
  <c r="O140" i="9"/>
  <c r="S140" i="9"/>
  <c r="M156" i="9"/>
  <c r="N140" i="9"/>
  <c r="N127" i="9"/>
  <c r="R127" i="9"/>
  <c r="Q147" i="9"/>
  <c r="P147" i="9"/>
  <c r="R132" i="9" l="1"/>
  <c r="Y112" i="9"/>
  <c r="Y114" i="9"/>
  <c r="Y115" i="9"/>
  <c r="Y121" i="9"/>
  <c r="Y125" i="9"/>
  <c r="Y124" i="9"/>
  <c r="Y118" i="9"/>
  <c r="Y117" i="9"/>
  <c r="Y119" i="9"/>
  <c r="Y126" i="9"/>
  <c r="Y116" i="9"/>
  <c r="Y120" i="9"/>
  <c r="Y122" i="9"/>
  <c r="Y113" i="9"/>
  <c r="Y123" i="9"/>
  <c r="N132" i="9"/>
  <c r="U116" i="9"/>
  <c r="U112" i="9"/>
  <c r="U114" i="9"/>
  <c r="U122" i="9"/>
  <c r="U121" i="9"/>
  <c r="U117" i="9"/>
  <c r="U126" i="9"/>
  <c r="U125" i="9"/>
  <c r="U119" i="9"/>
  <c r="U118" i="9"/>
  <c r="U115" i="9"/>
  <c r="U113" i="9"/>
  <c r="U124" i="9"/>
  <c r="U120" i="9"/>
  <c r="U123" i="9"/>
  <c r="U139" i="9"/>
  <c r="U134" i="9"/>
  <c r="U138" i="9"/>
  <c r="U137" i="9"/>
  <c r="U135" i="9"/>
  <c r="U136" i="9"/>
  <c r="Z131" i="9"/>
  <c r="Z130" i="9"/>
  <c r="Z129" i="9"/>
  <c r="M162" i="9"/>
  <c r="T160" i="9" s="1"/>
  <c r="T155" i="9"/>
  <c r="T154" i="9"/>
  <c r="S147" i="9"/>
  <c r="Z136" i="9"/>
  <c r="Z135" i="9"/>
  <c r="Z139" i="9"/>
  <c r="Z138" i="9"/>
  <c r="Z137" i="9"/>
  <c r="Z134" i="9"/>
  <c r="V137" i="9"/>
  <c r="V138" i="9"/>
  <c r="V135" i="9"/>
  <c r="V134" i="9"/>
  <c r="V136" i="9"/>
  <c r="V139" i="9"/>
  <c r="W143" i="9"/>
  <c r="W146" i="9"/>
  <c r="W142" i="9"/>
  <c r="W145" i="9"/>
  <c r="W144" i="9"/>
  <c r="X145" i="9"/>
  <c r="X144" i="9"/>
  <c r="X146" i="9"/>
  <c r="X143" i="9"/>
  <c r="X142" i="9"/>
  <c r="V129" i="9"/>
  <c r="V130" i="9"/>
  <c r="V131" i="9"/>
  <c r="S152" i="9"/>
  <c r="P152" i="9"/>
  <c r="Q152" i="9"/>
  <c r="N147" i="9"/>
  <c r="R140" i="9"/>
  <c r="O147" i="9"/>
  <c r="U129" i="9" l="1"/>
  <c r="U130" i="9"/>
  <c r="U131" i="9"/>
  <c r="X151" i="9"/>
  <c r="X150" i="9"/>
  <c r="X149" i="9"/>
  <c r="W150" i="9"/>
  <c r="W149" i="9"/>
  <c r="W151" i="9"/>
  <c r="Z150" i="9"/>
  <c r="Z151" i="9"/>
  <c r="Z149" i="9"/>
  <c r="T158" i="9"/>
  <c r="T161" i="9"/>
  <c r="T159" i="9"/>
  <c r="Y139" i="9"/>
  <c r="Y137" i="9"/>
  <c r="Y138" i="9"/>
  <c r="Y134" i="9"/>
  <c r="Y135" i="9"/>
  <c r="Y136" i="9"/>
  <c r="U143" i="9"/>
  <c r="U146" i="9"/>
  <c r="U142" i="9"/>
  <c r="U145" i="9"/>
  <c r="U144" i="9"/>
  <c r="V144" i="9"/>
  <c r="V142" i="9"/>
  <c r="V145" i="9"/>
  <c r="V143" i="9"/>
  <c r="V146" i="9"/>
  <c r="Z143" i="9"/>
  <c r="Z145" i="9"/>
  <c r="Z146" i="9"/>
  <c r="Z144" i="9"/>
  <c r="Z142" i="9"/>
  <c r="Y131" i="9"/>
  <c r="Y129" i="9"/>
  <c r="Y130" i="9"/>
  <c r="O152" i="9"/>
  <c r="N152" i="9"/>
  <c r="R147" i="9"/>
  <c r="Q156" i="9"/>
  <c r="P156" i="9"/>
  <c r="P162" i="9"/>
  <c r="S156" i="9"/>
  <c r="T10" i="9"/>
  <c r="T21" i="9"/>
  <c r="V149" i="9" l="1"/>
  <c r="V150" i="9"/>
  <c r="V151" i="9"/>
  <c r="Z155" i="9"/>
  <c r="Z154" i="9"/>
  <c r="W155" i="9"/>
  <c r="W154" i="9"/>
  <c r="X155" i="9"/>
  <c r="X154" i="9"/>
  <c r="Y143" i="9"/>
  <c r="Y144" i="9"/>
  <c r="Y146" i="9"/>
  <c r="Y145" i="9"/>
  <c r="Y142" i="9"/>
  <c r="U151" i="9"/>
  <c r="U149" i="9"/>
  <c r="U150" i="9"/>
  <c r="T22" i="9"/>
  <c r="T26" i="9"/>
  <c r="T27" i="9" s="1"/>
  <c r="S162" i="9"/>
  <c r="W161" i="9"/>
  <c r="W160" i="9"/>
  <c r="W159" i="9"/>
  <c r="W158" i="9"/>
  <c r="Q162" i="9"/>
  <c r="R152" i="9"/>
  <c r="N156" i="9"/>
  <c r="O156" i="9"/>
  <c r="O162" i="9" l="1"/>
  <c r="V161" i="9" s="1"/>
  <c r="V155" i="9"/>
  <c r="V154" i="9"/>
  <c r="N162" i="9"/>
  <c r="U159" i="9" s="1"/>
  <c r="U155" i="9"/>
  <c r="U154" i="9"/>
  <c r="Y151" i="9"/>
  <c r="Y150" i="9"/>
  <c r="Y149" i="9"/>
  <c r="R156" i="9"/>
  <c r="R162" i="9"/>
  <c r="X158" i="9"/>
  <c r="X161" i="9"/>
  <c r="X160" i="9"/>
  <c r="X159" i="9"/>
  <c r="W9" i="9"/>
  <c r="W10" i="9" s="1"/>
  <c r="W21" i="9"/>
  <c r="Z158" i="9"/>
  <c r="Z161" i="9"/>
  <c r="Z159" i="9"/>
  <c r="Z160" i="9"/>
  <c r="T33" i="9"/>
  <c r="T34" i="9" s="1"/>
  <c r="Y155" i="9" l="1"/>
  <c r="Y154" i="9"/>
  <c r="U158" i="9"/>
  <c r="U161" i="9"/>
  <c r="U160" i="9"/>
  <c r="V158" i="9"/>
  <c r="V159" i="9"/>
  <c r="V160" i="9"/>
  <c r="Z9" i="9"/>
  <c r="Z10" i="9" s="1"/>
  <c r="Z21" i="9"/>
  <c r="W22" i="9"/>
  <c r="W26" i="9"/>
  <c r="W27" i="9" s="1"/>
  <c r="W33" i="9"/>
  <c r="W34" i="9" s="1"/>
  <c r="X9" i="9"/>
  <c r="X10" i="9" s="1"/>
  <c r="Y159" i="9"/>
  <c r="Y158" i="9"/>
  <c r="Y161" i="9"/>
  <c r="Y160" i="9"/>
  <c r="U9" i="9"/>
  <c r="U10" i="9" s="1"/>
  <c r="U21" i="9" s="1"/>
  <c r="V9" i="9"/>
  <c r="V10" i="9" s="1"/>
  <c r="T41" i="9"/>
  <c r="T42" i="9" s="1"/>
  <c r="U22" i="9" l="1"/>
  <c r="X21" i="9"/>
  <c r="T45" i="9"/>
  <c r="T46" i="9" s="1"/>
  <c r="V21" i="9"/>
  <c r="Y9" i="9"/>
  <c r="Y10" i="9" s="1"/>
  <c r="Y21" i="9"/>
  <c r="W41" i="9"/>
  <c r="W42" i="9" s="1"/>
  <c r="Z22" i="9"/>
  <c r="Z26" i="9"/>
  <c r="T52" i="9"/>
  <c r="T53" i="9" s="1"/>
  <c r="Z27" i="9" l="1"/>
  <c r="Z33" i="9" s="1"/>
  <c r="Z34" i="9" s="1"/>
  <c r="Z41" i="9"/>
  <c r="W45" i="9"/>
  <c r="W46" i="9" s="1"/>
  <c r="W52" i="9"/>
  <c r="W53" i="9" s="1"/>
  <c r="Y22" i="9"/>
  <c r="Y26" i="9"/>
  <c r="U26" i="9"/>
  <c r="U27" i="9" s="1"/>
  <c r="U33" i="9"/>
  <c r="U34" i="9" s="1"/>
  <c r="V22" i="9"/>
  <c r="T59" i="9"/>
  <c r="T60" i="9" s="1"/>
  <c r="X22" i="9"/>
  <c r="V26" i="9"/>
  <c r="V27" i="9" s="1"/>
  <c r="V33" i="9"/>
  <c r="V34" i="9" s="1"/>
  <c r="X33" i="9" l="1"/>
  <c r="X34" i="9" s="1"/>
  <c r="X26" i="9"/>
  <c r="X27" i="9" s="1"/>
  <c r="T66" i="9"/>
  <c r="Y27" i="9"/>
  <c r="Y33" i="9" s="1"/>
  <c r="Y34" i="9" s="1"/>
  <c r="Y41" i="9"/>
  <c r="W59" i="9"/>
  <c r="W60" i="9" s="1"/>
  <c r="Z42" i="9"/>
  <c r="V41" i="9"/>
  <c r="V42" i="9" s="1"/>
  <c r="U41" i="9"/>
  <c r="U42" i="9" s="1"/>
  <c r="U59" i="9" l="1"/>
  <c r="U60" i="9" s="1"/>
  <c r="V45" i="9"/>
  <c r="Z45" i="9"/>
  <c r="W66" i="9"/>
  <c r="W67" i="9" s="1"/>
  <c r="W75" i="9"/>
  <c r="Y42" i="9"/>
  <c r="U45" i="9"/>
  <c r="U46" i="9" s="1"/>
  <c r="U52" i="9"/>
  <c r="U53" i="9" s="1"/>
  <c r="T67" i="9"/>
  <c r="T75" i="9"/>
  <c r="X41" i="9"/>
  <c r="X45" i="9" l="1"/>
  <c r="X46" i="9" s="1"/>
  <c r="X42" i="9"/>
  <c r="T76" i="9"/>
  <c r="U66" i="9"/>
  <c r="U67" i="9" s="1"/>
  <c r="U75" i="9"/>
  <c r="Y45" i="9"/>
  <c r="W76" i="9"/>
  <c r="W79" i="9"/>
  <c r="W80" i="9" s="1"/>
  <c r="Z46" i="9"/>
  <c r="Z52" i="9"/>
  <c r="Z53" i="9" s="1"/>
  <c r="Z59" i="9"/>
  <c r="V46" i="9"/>
  <c r="V52" i="9"/>
  <c r="V53" i="9" s="1"/>
  <c r="V59" i="9"/>
  <c r="V60" i="9" s="1"/>
  <c r="X52" i="9" l="1"/>
  <c r="X53" i="9" s="1"/>
  <c r="V66" i="9"/>
  <c r="V67" i="9" s="1"/>
  <c r="V75" i="9"/>
  <c r="Z60" i="9"/>
  <c r="Z66" i="9"/>
  <c r="Z67" i="9" s="1"/>
  <c r="W84" i="9"/>
  <c r="Y46" i="9"/>
  <c r="Y52" i="9"/>
  <c r="Y53" i="9" s="1"/>
  <c r="Y59" i="9"/>
  <c r="Y60" i="9" s="1"/>
  <c r="U76" i="9"/>
  <c r="U79" i="9"/>
  <c r="U80" i="9" s="1"/>
  <c r="T79" i="9"/>
  <c r="X66" i="9" l="1"/>
  <c r="X67" i="9" s="1"/>
  <c r="X75" i="9"/>
  <c r="X59" i="9"/>
  <c r="X60" i="9" s="1"/>
  <c r="T80" i="9"/>
  <c r="T84" i="9"/>
  <c r="T85" i="9" s="1"/>
  <c r="U84" i="9"/>
  <c r="Y66" i="9"/>
  <c r="Y67" i="9" s="1"/>
  <c r="Y75" i="9"/>
  <c r="W85" i="9"/>
  <c r="Z75" i="9"/>
  <c r="V76" i="9"/>
  <c r="V79" i="9"/>
  <c r="V80" i="9" s="1"/>
  <c r="X76" i="9" l="1"/>
  <c r="V84" i="9"/>
  <c r="Z76" i="9"/>
  <c r="W92" i="9"/>
  <c r="Y76" i="9"/>
  <c r="U85" i="9"/>
  <c r="U92" i="9"/>
  <c r="T92" i="9"/>
  <c r="U93" i="9" l="1"/>
  <c r="T93" i="9"/>
  <c r="T97" i="9"/>
  <c r="T98" i="9" s="1"/>
  <c r="U97" i="9"/>
  <c r="U98" i="9" s="1"/>
  <c r="Y79" i="9"/>
  <c r="W93" i="9"/>
  <c r="W97" i="9"/>
  <c r="W98" i="9" s="1"/>
  <c r="Z79" i="9"/>
  <c r="V85" i="9"/>
  <c r="V92" i="9"/>
  <c r="X79" i="9"/>
  <c r="V93" i="9" l="1"/>
  <c r="V97" i="9"/>
  <c r="V98" i="9" s="1"/>
  <c r="Z80" i="9"/>
  <c r="Z84" i="9"/>
  <c r="Z85" i="9" s="1"/>
  <c r="W103" i="9"/>
  <c r="W104" i="9" s="1"/>
  <c r="W110" i="9"/>
  <c r="Y80" i="9"/>
  <c r="Y84" i="9"/>
  <c r="Y85" i="9" s="1"/>
  <c r="T103" i="9"/>
  <c r="T104" i="9" s="1"/>
  <c r="T110" i="9"/>
  <c r="U103" i="9"/>
  <c r="U104" i="9" s="1"/>
  <c r="X80" i="9"/>
  <c r="X84" i="9" s="1"/>
  <c r="X85" i="9" s="1"/>
  <c r="X92" i="9"/>
  <c r="U110" i="9"/>
  <c r="Y92" i="9" l="1"/>
  <c r="W111" i="9"/>
  <c r="W127" i="9"/>
  <c r="W128" i="9" s="1"/>
  <c r="Z92" i="9"/>
  <c r="V103" i="9"/>
  <c r="V104" i="9" s="1"/>
  <c r="U111" i="9"/>
  <c r="V110" i="9"/>
  <c r="X93" i="9"/>
  <c r="X97" i="9"/>
  <c r="X98" i="9" s="1"/>
  <c r="T111" i="9"/>
  <c r="V111" i="9" l="1"/>
  <c r="Z93" i="9"/>
  <c r="Z97" i="9"/>
  <c r="Z98" i="9" s="1"/>
  <c r="W132" i="9"/>
  <c r="W133" i="9" s="1"/>
  <c r="Y93" i="9"/>
  <c r="Y97" i="9"/>
  <c r="Y98" i="9" s="1"/>
  <c r="U127" i="9"/>
  <c r="T127" i="9"/>
  <c r="X103" i="9"/>
  <c r="X104" i="9" s="1"/>
  <c r="X110" i="9"/>
  <c r="U128" i="9" l="1"/>
  <c r="Y103" i="9"/>
  <c r="Y104" i="9" s="1"/>
  <c r="W140" i="9"/>
  <c r="W141" i="9" s="1"/>
  <c r="W147" i="9"/>
  <c r="W148" i="9" s="1"/>
  <c r="Z103" i="9"/>
  <c r="Z104" i="9" s="1"/>
  <c r="U132" i="9"/>
  <c r="U133" i="9" s="1"/>
  <c r="V127" i="9"/>
  <c r="X111" i="9"/>
  <c r="T128" i="9"/>
  <c r="T132" i="9" l="1"/>
  <c r="X127" i="9"/>
  <c r="X128" i="9" s="1"/>
  <c r="V128" i="9"/>
  <c r="V140" i="9" s="1"/>
  <c r="V141" i="9" s="1"/>
  <c r="V132" i="9"/>
  <c r="V133" i="9" s="1"/>
  <c r="Z110" i="9"/>
  <c r="W152" i="9"/>
  <c r="Y110" i="9"/>
  <c r="U140" i="9"/>
  <c r="U141" i="9" s="1"/>
  <c r="U147" i="9"/>
  <c r="U148" i="9" s="1"/>
  <c r="U152" i="9" l="1"/>
  <c r="Y111" i="9"/>
  <c r="W153" i="9"/>
  <c r="W156" i="9"/>
  <c r="W157" i="9" s="1"/>
  <c r="Z111" i="9"/>
  <c r="V147" i="9"/>
  <c r="V148" i="9" s="1"/>
  <c r="X132" i="9"/>
  <c r="T133" i="9"/>
  <c r="T140" i="9"/>
  <c r="T141" i="9" s="1"/>
  <c r="T147" i="9" l="1"/>
  <c r="T148" i="9" s="1"/>
  <c r="X133" i="9"/>
  <c r="X140" i="9"/>
  <c r="X141" i="9" s="1"/>
  <c r="X147" i="9"/>
  <c r="X148" i="9" s="1"/>
  <c r="Z127" i="9"/>
  <c r="Z128" i="9" s="1"/>
  <c r="W162" i="9"/>
  <c r="W163" i="9" s="1"/>
  <c r="Y127" i="9"/>
  <c r="Y128" i="9" s="1"/>
  <c r="U153" i="9"/>
  <c r="U162" i="9" s="1"/>
  <c r="U163" i="9" s="1"/>
  <c r="U156" i="9"/>
  <c r="U157" i="9" s="1"/>
  <c r="V152" i="9"/>
  <c r="Y132" i="9" l="1"/>
  <c r="Z132" i="9"/>
  <c r="X152" i="9"/>
  <c r="T152" i="9"/>
  <c r="V153" i="9"/>
  <c r="V156" i="9"/>
  <c r="V157" i="9" s="1"/>
  <c r="V162" i="9"/>
  <c r="V163" i="9" s="1"/>
  <c r="T153" i="9" l="1"/>
  <c r="T156" i="9"/>
  <c r="T157" i="9" s="1"/>
  <c r="X153" i="9"/>
  <c r="Z133" i="9"/>
  <c r="Z140" i="9"/>
  <c r="Z141" i="9" s="1"/>
  <c r="Z147" i="9"/>
  <c r="Z148" i="9" s="1"/>
  <c r="Y133" i="9"/>
  <c r="Y140" i="9"/>
  <c r="Y141" i="9" s="1"/>
  <c r="Y147" i="9"/>
  <c r="Y148" i="9" s="1"/>
  <c r="Y152" i="9" l="1"/>
  <c r="Z152" i="9"/>
  <c r="X156" i="9"/>
  <c r="X157" i="9" s="1"/>
  <c r="T162" i="9"/>
  <c r="T163" i="9" s="1"/>
  <c r="Z153" i="9" l="1"/>
  <c r="Z156" i="9" s="1"/>
  <c r="Z157" i="9" s="1"/>
  <c r="Y153" i="9"/>
  <c r="Y156" i="9"/>
  <c r="X162" i="9"/>
  <c r="X163" i="9" s="1"/>
  <c r="Y157" i="9" l="1"/>
  <c r="Y162" i="9"/>
  <c r="Y163" i="9" s="1"/>
  <c r="Z162" i="9"/>
  <c r="Z163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<sst xmlns="http://schemas.openxmlformats.org/spreadsheetml/2006/main" count="2818" uniqueCount="320">
  <si>
    <t>Provinsi</t>
  </si>
  <si>
    <t>Kabupaten/Kota</t>
  </si>
  <si>
    <t>KSN/KSP</t>
  </si>
  <si>
    <t>Banten</t>
  </si>
  <si>
    <t>Nama_2</t>
  </si>
  <si>
    <t>KSN</t>
  </si>
  <si>
    <t>Jabodetabekpunjur</t>
  </si>
  <si>
    <t>KSP</t>
  </si>
  <si>
    <t>Seragon</t>
  </si>
  <si>
    <t>Serang</t>
  </si>
  <si>
    <t>Cilegon</t>
  </si>
  <si>
    <t>Jawa Barat</t>
  </si>
  <si>
    <t>Cekungan Bandung</t>
  </si>
  <si>
    <t>Patimban</t>
  </si>
  <si>
    <t>Kertajati Aerocity</t>
  </si>
  <si>
    <t>Jawa Tengah</t>
  </si>
  <si>
    <t>Kedungsepur</t>
  </si>
  <si>
    <t>Kota Semarang</t>
  </si>
  <si>
    <t>Jawa Timur</t>
  </si>
  <si>
    <t>Gerbangkertosusila</t>
  </si>
  <si>
    <t>(sebagian Kecamatan Pusakanagara dan Kecamatan Pusakajaya)</t>
  </si>
  <si>
    <t>(sebagian Kecamatan Kertajati, Kecamatan Jatitujuh, dan Kecamatan Kadipaten)</t>
  </si>
  <si>
    <t>DIY</t>
  </si>
  <si>
    <t>KSN dengan sudut kepentingan sosial budaya</t>
  </si>
  <si>
    <t>KSN dengan sudut kepentingan lingkungan hidup</t>
  </si>
  <si>
    <t>KSN Perbatasan Negara dengan Laut Lepas</t>
  </si>
  <si>
    <t>Kadipaten</t>
  </si>
  <si>
    <t>KSP dengan sudut kepentingan sosial budaya</t>
  </si>
  <si>
    <t>DKI Jakarta</t>
  </si>
  <si>
    <t>Kota Serang</t>
  </si>
  <si>
    <t>Kabupaten Serang</t>
  </si>
  <si>
    <t>Kota Cilegon</t>
  </si>
  <si>
    <t>Kabupaten Subang</t>
  </si>
  <si>
    <t xml:space="preserve">Kabupaten Majalengka </t>
  </si>
  <si>
    <t>Kabupaten Kendal</t>
  </si>
  <si>
    <t>Kabupaten Ungaran</t>
  </si>
  <si>
    <t>Kabupaten Purwodadi</t>
  </si>
  <si>
    <t>Kabupaten Gresik</t>
  </si>
  <si>
    <t>Kabupaten Bangkalan</t>
  </si>
  <si>
    <t>Kabupaten Mojokerto</t>
  </si>
  <si>
    <t>Kabupaten Surabaya</t>
  </si>
  <si>
    <t>Kabupaten Sidoarjo</t>
  </si>
  <si>
    <t>Kabupaten Lamongan</t>
  </si>
  <si>
    <t>PKN/PKW</t>
  </si>
  <si>
    <t>Kota/Kabupaten</t>
  </si>
  <si>
    <t>PKN</t>
  </si>
  <si>
    <t>Kawasan</t>
  </si>
  <si>
    <t>Jabodetabek</t>
  </si>
  <si>
    <t>PKW</t>
  </si>
  <si>
    <t>Pandeglang</t>
  </si>
  <si>
    <t>Rangkas Bitung</t>
  </si>
  <si>
    <t>Bandung Raya</t>
  </si>
  <si>
    <t>Cirebon</t>
  </si>
  <si>
    <t>Sukabumi</t>
  </si>
  <si>
    <t>Cikampek-Cikopo</t>
  </si>
  <si>
    <t>Pelabuhanratu</t>
  </si>
  <si>
    <t>Indramayu</t>
  </si>
  <si>
    <t>Tasikmalaya</t>
  </si>
  <si>
    <t>Pangandaran</t>
  </si>
  <si>
    <t>Cidaun</t>
  </si>
  <si>
    <t>Surakarta</t>
  </si>
  <si>
    <t>Cilacap</t>
  </si>
  <si>
    <t>Boyolali</t>
  </si>
  <si>
    <t>Klaten</t>
  </si>
  <si>
    <t>Tegal</t>
  </si>
  <si>
    <t>Pekalongan</t>
  </si>
  <si>
    <t>Kudus</t>
  </si>
  <si>
    <t>Cepu</t>
  </si>
  <si>
    <t>Magelang</t>
  </si>
  <si>
    <t>Wonosobo</t>
  </si>
  <si>
    <t>Kebumen</t>
  </si>
  <si>
    <t>Purwokerto</t>
  </si>
  <si>
    <t>Yogyakarta</t>
  </si>
  <si>
    <t>Malang</t>
  </si>
  <si>
    <t>Probolinggo</t>
  </si>
  <si>
    <t>Tuban</t>
  </si>
  <si>
    <t>Kediri</t>
  </si>
  <si>
    <t>Madiun</t>
  </si>
  <si>
    <t>Banyuwangi</t>
  </si>
  <si>
    <t>Jember</t>
  </si>
  <si>
    <t>Blitar</t>
  </si>
  <si>
    <t>Pamekasan</t>
  </si>
  <si>
    <t>Bojonegoro</t>
  </si>
  <si>
    <t>Pacitan</t>
  </si>
  <si>
    <t>Pasuruan</t>
  </si>
  <si>
    <t>Trenggalek</t>
  </si>
  <si>
    <t>Tulungagung</t>
  </si>
  <si>
    <t>Sumenep</t>
  </si>
  <si>
    <t>PKU</t>
  </si>
  <si>
    <t>Gerbangkertasusila</t>
  </si>
  <si>
    <t>PKP</t>
  </si>
  <si>
    <t>Sleman</t>
  </si>
  <si>
    <t>Bantul</t>
  </si>
  <si>
    <t>Jawa Barat, Banten, Jakarta</t>
  </si>
  <si>
    <t>Cidaun (Kabupaten Cianjur)</t>
  </si>
  <si>
    <t>Rangkas Bitung (Kabupaten Lebak)</t>
  </si>
  <si>
    <t>Pelabuhranratu (Kabupaten Sukabumi)</t>
  </si>
  <si>
    <t>Kadipaten (Kabupaten Majalengka)</t>
  </si>
  <si>
    <t>Purwokerto (Kabupaten Banyumas)</t>
  </si>
  <si>
    <t>Cepu (Kabupaten Blora)</t>
  </si>
  <si>
    <t xml:space="preserve"> </t>
  </si>
  <si>
    <t>WP Bodebekpunjur</t>
  </si>
  <si>
    <t>WP Purwasuka</t>
  </si>
  <si>
    <t>WP Ciayumajakuning</t>
  </si>
  <si>
    <t>WP Priatim - Pangandaran</t>
  </si>
  <si>
    <t>WP Sukabumi dsk</t>
  </si>
  <si>
    <t>WP KK Cekungan Bandung</t>
  </si>
  <si>
    <t>Kota Bandung</t>
  </si>
  <si>
    <t>Kabupaten Bandung</t>
  </si>
  <si>
    <t>Kabupaten Bandung Barat</t>
  </si>
  <si>
    <t>Kota Cimahi</t>
  </si>
  <si>
    <t>Kabupaten Sumedang</t>
  </si>
  <si>
    <t>Kota Sukabumi</t>
  </si>
  <si>
    <t>Kabupaten Sukabumi</t>
  </si>
  <si>
    <t>Kabupaten Cianjur</t>
  </si>
  <si>
    <t>Kota Tasikmalaya</t>
  </si>
  <si>
    <t>Kabupaten Tasikmalaya</t>
  </si>
  <si>
    <t>Kabupaten Garut</t>
  </si>
  <si>
    <t>Kabupaten Ciamis</t>
  </si>
  <si>
    <t>Kota Banjar</t>
  </si>
  <si>
    <t>Kabupaten Pangandaran</t>
  </si>
  <si>
    <t>Kota Cirebon</t>
  </si>
  <si>
    <t>Kabupaten Cirebon</t>
  </si>
  <si>
    <t>Kabupaten Indramayu</t>
  </si>
  <si>
    <t>Kabupaten Majalengka</t>
  </si>
  <si>
    <t>Kabupaten Kuningan</t>
  </si>
  <si>
    <t>Kabupaten Purwakarta</t>
  </si>
  <si>
    <t>Kabupaten Karawang</t>
  </si>
  <si>
    <t>Kota Bogor</t>
  </si>
  <si>
    <t>Kota Depok</t>
  </si>
  <si>
    <t>Kota Bekasi</t>
  </si>
  <si>
    <t>Kabupaten Bogor</t>
  </si>
  <si>
    <t>Kabupaten Bekasi</t>
  </si>
  <si>
    <t>WP Germakertosusilo Plus</t>
  </si>
  <si>
    <t>Kota Surabaya</t>
  </si>
  <si>
    <t>Kabupaten Tuban</t>
  </si>
  <si>
    <t>Kabupaten Bojonegoro</t>
  </si>
  <si>
    <t>Kota Mojokerto</t>
  </si>
  <si>
    <t>Kabupaten Jombang</t>
  </si>
  <si>
    <t>Kabupaten Pasuruan</t>
  </si>
  <si>
    <t>Kota Pasuruan</t>
  </si>
  <si>
    <t>Kabupaten Sampang</t>
  </si>
  <si>
    <t>Kabupaten Pamekasan</t>
  </si>
  <si>
    <t>Kabupaten Sumenep</t>
  </si>
  <si>
    <t>WP Malang Raya</t>
  </si>
  <si>
    <t>Kota Malang</t>
  </si>
  <si>
    <t>Kota Batu</t>
  </si>
  <si>
    <t>Kabupaten Malang</t>
  </si>
  <si>
    <t>WP Madiun</t>
  </si>
  <si>
    <t>Kota Madiun</t>
  </si>
  <si>
    <t>Kabupaten Madiun</t>
  </si>
  <si>
    <t>Kabupaten Ponorogo</t>
  </si>
  <si>
    <t>Kabupaten Magetan</t>
  </si>
  <si>
    <t>Kabupaten Pacitan</t>
  </si>
  <si>
    <t>Kabupaten Ngawi</t>
  </si>
  <si>
    <t>WP Kediri</t>
  </si>
  <si>
    <t>Kota Kediri</t>
  </si>
  <si>
    <t>Kabupaten Kediri</t>
  </si>
  <si>
    <t>Kabupaten Nganjuk</t>
  </si>
  <si>
    <t>Kabupaten Trenggalek</t>
  </si>
  <si>
    <t>Kabupaten Tulungagung</t>
  </si>
  <si>
    <t>WP Probolinggo-Lumajang</t>
  </si>
  <si>
    <t>Kota Probolinggo</t>
  </si>
  <si>
    <t>Kabupaten Probolinggo</t>
  </si>
  <si>
    <t>Kabupaten Lumajang</t>
  </si>
  <si>
    <t>WP Blitar</t>
  </si>
  <si>
    <t>Kota Blitar</t>
  </si>
  <si>
    <t>Kabupaten Blitar</t>
  </si>
  <si>
    <t>WP Jember</t>
  </si>
  <si>
    <t>Kabupaten Jember</t>
  </si>
  <si>
    <t>WP Banyuwangi</t>
  </si>
  <si>
    <t>Kabupaten Banyuwangi</t>
  </si>
  <si>
    <t>WP Barlingmascakeb</t>
  </si>
  <si>
    <t>Kabupaten Banjarnegara</t>
  </si>
  <si>
    <t>Kabupaten Purbalingga</t>
  </si>
  <si>
    <t>Kabupaten Banyumas</t>
  </si>
  <si>
    <t>Kabupaten Cilacap</t>
  </si>
  <si>
    <t>Kabupaten Kebumen</t>
  </si>
  <si>
    <t>WP Puwomanggung</t>
  </si>
  <si>
    <t>Kabupaten Purworejo</t>
  </si>
  <si>
    <t>Kabupaten Wonosobo</t>
  </si>
  <si>
    <t>Kota Magelang</t>
  </si>
  <si>
    <t>Kabupaten Magelang</t>
  </si>
  <si>
    <t>Kabupaten Temanggung</t>
  </si>
  <si>
    <t>WP Subosukawonosraten</t>
  </si>
  <si>
    <t>Kota Surakarta</t>
  </si>
  <si>
    <t>Kabupaten Boyolali</t>
  </si>
  <si>
    <t>Kabupaten Sukoharjo</t>
  </si>
  <si>
    <t>Kabupaten Karanganyar</t>
  </si>
  <si>
    <t>Kabupaten Wonogiri</t>
  </si>
  <si>
    <t>Kabupaten Sragen</t>
  </si>
  <si>
    <t>Kabupaten Klaten</t>
  </si>
  <si>
    <t>WP Banglor</t>
  </si>
  <si>
    <t>Kabupaten Rembang</t>
  </si>
  <si>
    <t>Kabupaten Blora</t>
  </si>
  <si>
    <t>WP Jekuti</t>
  </si>
  <si>
    <t>Kabupaten Kudus</t>
  </si>
  <si>
    <t>Kabupaten Pati</t>
  </si>
  <si>
    <t>Kabupaten Jepara</t>
  </si>
  <si>
    <t>WP Kedungsepur</t>
  </si>
  <si>
    <t>Kabupaten Demak</t>
  </si>
  <si>
    <t>Kabupaten Semarang</t>
  </si>
  <si>
    <t>Kota Salatiga</t>
  </si>
  <si>
    <t>Kabupaten Grobogan</t>
  </si>
  <si>
    <t>WP Petanglong</t>
  </si>
  <si>
    <t>Kota Pekalongan</t>
  </si>
  <si>
    <t>Kabupaten Batang</t>
  </si>
  <si>
    <t>WP Bregasmalang</t>
  </si>
  <si>
    <t>Kabupaten Brebes</t>
  </si>
  <si>
    <t>Kota Tegal</t>
  </si>
  <si>
    <t>Kabupaten Tegal</t>
  </si>
  <si>
    <t>Kabupaten Pemalang</t>
  </si>
  <si>
    <t>WKP I</t>
  </si>
  <si>
    <t>Kabupaten Tangerang</t>
  </si>
  <si>
    <t>Kota Tangerang</t>
  </si>
  <si>
    <t>Kota Tangerang Selatan</t>
  </si>
  <si>
    <t>WKP II</t>
  </si>
  <si>
    <t>WKP III</t>
  </si>
  <si>
    <t>Kabupaten Pandeglang</t>
  </si>
  <si>
    <t>Kabupaten Lebak</t>
  </si>
  <si>
    <t>Wilayah Pengembangan</t>
  </si>
  <si>
    <t>DI Yogyakarta</t>
  </si>
  <si>
    <t>Wilayah Utara</t>
  </si>
  <si>
    <t>Wilayah Selatan</t>
  </si>
  <si>
    <t>(sebagian meliputi Kecamatan Cipanas, Kecamatan Cugenang, Kecamatan Pacet, dan Kecamatan Sukaresmi)</t>
  </si>
  <si>
    <t>Kawasan Ekonomi Unggulan</t>
  </si>
  <si>
    <t>Koridor Metropolitan</t>
  </si>
  <si>
    <t>Kabupaten Bondowoso</t>
  </si>
  <si>
    <t>PKL</t>
  </si>
  <si>
    <t>Sistem Pusat Permukiman</t>
  </si>
  <si>
    <t>PKWP</t>
  </si>
  <si>
    <t>Kota Yogyakarta</t>
  </si>
  <si>
    <t>Kabupaten Kulon Progo</t>
  </si>
  <si>
    <t>Kabupaten Bantul</t>
  </si>
  <si>
    <t>Kabupaten Gunung Kidul</t>
  </si>
  <si>
    <t>Kabupaten Sleman</t>
  </si>
  <si>
    <t>Kabupaten Pekalongan</t>
  </si>
  <si>
    <t>KSN Kawasan Perkotaan Jabodetabekpunjur</t>
  </si>
  <si>
    <t>WP_PKN</t>
  </si>
  <si>
    <t>IDSD 2023</t>
  </si>
  <si>
    <t>NA</t>
  </si>
  <si>
    <t>Kabupaten Situbondo</t>
  </si>
  <si>
    <t>IDSD 2022</t>
  </si>
  <si>
    <t>IDSD 2020</t>
  </si>
  <si>
    <t>MA</t>
  </si>
  <si>
    <t>IDSD 2019</t>
  </si>
  <si>
    <t>IDSD 2021</t>
  </si>
  <si>
    <t>TIK_2022</t>
  </si>
  <si>
    <t>TIK_2023</t>
  </si>
  <si>
    <t>PDRB PER KAPITA</t>
  </si>
  <si>
    <t>TIK_2021</t>
  </si>
  <si>
    <t>INOV_2022</t>
  </si>
  <si>
    <t>INOV_2021</t>
  </si>
  <si>
    <t>INOV_2023</t>
  </si>
  <si>
    <t>KET_2021</t>
  </si>
  <si>
    <t>KET_2022</t>
  </si>
  <si>
    <t>KET_2023</t>
  </si>
  <si>
    <t>RLS_2021</t>
  </si>
  <si>
    <t>RLS_2022</t>
  </si>
  <si>
    <t>RLS_2023</t>
  </si>
  <si>
    <t>PMTB_2021</t>
  </si>
  <si>
    <t>PMTB_2022</t>
  </si>
  <si>
    <t>PMTB_2023</t>
  </si>
  <si>
    <t>LAB_2021</t>
  </si>
  <si>
    <t>LAB_2022</t>
  </si>
  <si>
    <t>LAB_2023</t>
  </si>
  <si>
    <t>Working</t>
  </si>
  <si>
    <t>Unemployment</t>
  </si>
  <si>
    <t>LOG 2021</t>
  </si>
  <si>
    <t>LOG 2022</t>
  </si>
  <si>
    <t>LOG 2023</t>
  </si>
  <si>
    <t>SQRT_2021</t>
  </si>
  <si>
    <t>SQRT_2022</t>
  </si>
  <si>
    <t>SQRT_2023</t>
  </si>
  <si>
    <t>LOG 2020</t>
  </si>
  <si>
    <t>LOG 2019</t>
  </si>
  <si>
    <t>LOG 2018</t>
  </si>
  <si>
    <t>SQRT_2020</t>
  </si>
  <si>
    <t>SQRT_2019</t>
  </si>
  <si>
    <t>SQRT_2018</t>
  </si>
  <si>
    <t xml:space="preserve"> Jabodetabekpunjur</t>
  </si>
  <si>
    <t>Purwasuka</t>
  </si>
  <si>
    <t>Ciayumajakuning</t>
  </si>
  <si>
    <t>Priatim-Pangandaran</t>
  </si>
  <si>
    <t>Sukabumi dsk</t>
  </si>
  <si>
    <t>Barlingmascakeb</t>
  </si>
  <si>
    <t>Puwomanggung</t>
  </si>
  <si>
    <t>Subosukawonosraten</t>
  </si>
  <si>
    <t>Banglor</t>
  </si>
  <si>
    <t>Jekuti</t>
  </si>
  <si>
    <t>Petanglong</t>
  </si>
  <si>
    <t>Bregasmalang</t>
  </si>
  <si>
    <t>Germakertosusilo Plus</t>
  </si>
  <si>
    <t>Malang Raya</t>
  </si>
  <si>
    <t>Proboling-Lumajang</t>
  </si>
  <si>
    <t>Jember-Banyuwangi</t>
  </si>
  <si>
    <t>Pulau Jawa</t>
  </si>
  <si>
    <t>Sistem Perkotaan</t>
  </si>
  <si>
    <t>Probolinggo-Lumajang</t>
  </si>
  <si>
    <t>SPN</t>
  </si>
  <si>
    <t>SP</t>
  </si>
  <si>
    <t>Row Labels</t>
  </si>
  <si>
    <t>Grand Total</t>
  </si>
  <si>
    <t>Average of 2018</t>
  </si>
  <si>
    <t>Average of 2019</t>
  </si>
  <si>
    <t>Average of 2020</t>
  </si>
  <si>
    <t>Average of 2021</t>
  </si>
  <si>
    <t>Average of 2022</t>
  </si>
  <si>
    <t>Average of 2023</t>
  </si>
  <si>
    <t>LOG 2017</t>
  </si>
  <si>
    <t>SQRT_2017</t>
  </si>
  <si>
    <t>klasifikasi SP</t>
  </si>
  <si>
    <t>Average of 2017</t>
  </si>
  <si>
    <t>LOG_LAB_2021</t>
  </si>
  <si>
    <t>LOG_LAB_2022</t>
  </si>
  <si>
    <t>LOG_LAB_2023</t>
  </si>
  <si>
    <t>LOG_PMTB_2021</t>
  </si>
  <si>
    <t>LOG_PMTB_2022</t>
  </si>
  <si>
    <t>LOG_PMTB_2023</t>
  </si>
  <si>
    <t>Non-Aglomerasi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</si>
</sst>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/>
    <xf numFmtId="2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3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1" fillId="0" borderId="0" xfId="0" applyFont="1"/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/>
    </xf>
    <xf numFmtId="165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1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Konvergensi Sigma</c:v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WP_1!$F$3:$L$3</c:f>
              <c:numCache>
                <c:formatCode>0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WP_1!$T$119:$Z$119</c:f>
              <c:numCache>
                <c:formatCode>#,##0.0000</c:formatCode>
                <c:ptCount val="7"/>
                <c:pt idx="0">
                  <c:v>0.59171456618811924</c:v>
                </c:pt>
                <c:pt idx="1">
                  <c:v>0.59079522766095838</c:v>
                </c:pt>
                <c:pt idx="2">
                  <c:v>0.59075513442787497</c:v>
                </c:pt>
                <c:pt idx="3">
                  <c:v>0.60646655873273303</c:v>
                </c:pt>
                <c:pt idx="4">
                  <c:v>0.60715669972619901</c:v>
                </c:pt>
                <c:pt idx="5">
                  <c:v>0.60904913378891512</c:v>
                </c:pt>
                <c:pt idx="6">
                  <c:v>0.60966545777574532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E-4CEB-AE88-769EC70FA402}"/>
            </c:ext>
          </c:extLst>
        </c:ser>
        <c:ser>
          <c:idx val="1"/>
          <c:order val="1"/>
          <c:tx>
            <c:v>Rasio Gini</c:v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WP_1!$T$120:$Z$120</c:f>
              <c:numCache>
                <c:formatCode>#,##0.0000</c:formatCode>
                <c:ptCount val="7"/>
                <c:pt idx="0">
                  <c:v>0.4</c:v>
                </c:pt>
                <c:pt idx="1">
                  <c:v>0.38529999999999998</c:v>
                </c:pt>
                <c:pt idx="2">
                  <c:v>0.38329999999999997</c:v>
                </c:pt>
                <c:pt idx="3">
                  <c:v>0.3871</c:v>
                </c:pt>
                <c:pt idx="4">
                  <c:v>0.39169999999999999</c:v>
                </c:pt>
                <c:pt idx="5">
                  <c:v>0.39850000000000002</c:v>
                </c:pt>
                <c:pt idx="6">
                  <c:v>0.40479999999999999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9-4697-A5D9-57A9EC78743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marker val="1"/>
        <c:smooth val="0"/>
        <c:axId val="949504367"/>
        <c:axId val="949505807"/>
      </c:lineChart>
      <c:catAx>
        <c:axId val="94950436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9505807"/>
        <c:crosses val="autoZero"/>
        <c:auto val="1"/>
        <c:lblAlgn val="ctr"/>
        <c:lblOffset val="100"/>
        <c:noMultiLvlLbl val="0"/>
      </c:catAx>
      <c:valAx>
        <c:axId val="949505807"/>
        <c:scaling>
          <c:orientation val="minMax"/>
          <c:max val="0.70000000000000007"/>
          <c:min val="0.34000000000000008"/>
        </c:scaling>
        <c:delete val="1"/>
        <c:axPos val="l"/>
        <c:numFmt formatCode="#,##0.0000" sourceLinked="1"/>
        <c:majorTickMark val="none"/>
        <c:minorTickMark val="none"/>
        <c:tickLblPos val="nextTo"/>
        <c:crossAx val="949504367"/>
        <c:crosses val="autoZero"/>
        <c:crossBetween val="between"/>
        <c:majorUnit val="0.4"/>
        <c:minorUnit val="1.0000000000000002E-2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100"/>
              <a:t>Konvergensi Sigma Sistem Perkotaan Nasional di Pulau Jawa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rekap!$A$2</c:f>
              <c:strCache>
                <c:ptCount val="1"/>
                <c:pt idx="0">
                  <c:v>Banten</c:v>
                </c:pt>
              </c:strCache>
            </c:strRef>
          </c:tx>
          <c:spPr>
            <a:ln w="22225" cap="rnd" cmpd="sng" algn="ctr">
              <a:solidFill>
                <a:srgbClr val="0D198B">
                  <a:alpha val="99000"/>
                </a:srgb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D198B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rekap!$B$2:$H$2</c:f>
              <c:numCache>
                <c:formatCode>0.0000</c:formatCode>
                <c:ptCount val="7"/>
                <c:pt idx="0">
                  <c:v>0.86460801787250441</c:v>
                </c:pt>
                <c:pt idx="1">
                  <c:v>0.86319622933074236</c:v>
                </c:pt>
                <c:pt idx="2">
                  <c:v>0.86219641152851845</c:v>
                </c:pt>
                <c:pt idx="3">
                  <c:v>0.88151583506499942</c:v>
                </c:pt>
                <c:pt idx="4">
                  <c:v>0.89007089185822785</c:v>
                </c:pt>
                <c:pt idx="5">
                  <c:v>0.89237824626125484</c:v>
                </c:pt>
                <c:pt idx="6">
                  <c:v>0.89921595356460982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6-42F1-A36F-EAC301FEF371}"/>
            </c:ext>
          </c:extLst>
        </c:ser>
        <c:ser>
          <c:idx val="1"/>
          <c:order val="1"/>
          <c:tx>
            <c:strRef>
              <c:f>rekap!$A$3</c:f>
              <c:strCache>
                <c:ptCount val="1"/>
                <c:pt idx="0">
                  <c:v>Jabodetabekpunjur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rekap!$B$3:$H$3</c:f>
              <c:numCache>
                <c:formatCode>0.0000</c:formatCode>
                <c:ptCount val="7"/>
                <c:pt idx="0">
                  <c:v>0.68302710906646769</c:v>
                </c:pt>
                <c:pt idx="1">
                  <c:v>0.6817306053571599</c:v>
                </c:pt>
                <c:pt idx="2">
                  <c:v>0.67987447316459604</c:v>
                </c:pt>
                <c:pt idx="3">
                  <c:v>0.68118820016974257</c:v>
                </c:pt>
                <c:pt idx="4">
                  <c:v>0.68318325428765581</c:v>
                </c:pt>
                <c:pt idx="5">
                  <c:v>0.68598880376468363</c:v>
                </c:pt>
                <c:pt idx="6">
                  <c:v>0.68789128976663338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6-42F1-A36F-EAC301FEF371}"/>
            </c:ext>
          </c:extLst>
        </c:ser>
        <c:ser>
          <c:idx val="3"/>
          <c:order val="3"/>
          <c:tx>
            <c:strRef>
              <c:f>rekap!$A$5</c:f>
              <c:strCache>
                <c:ptCount val="1"/>
                <c:pt idx="0">
                  <c:v>Ciayumajakuning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rekap!$B$5:$H$5</c:f>
              <c:numCache>
                <c:formatCode>0.0000</c:formatCode>
                <c:ptCount val="7"/>
                <c:pt idx="0">
                  <c:v>0.50755920511874597</c:v>
                </c:pt>
                <c:pt idx="1">
                  <c:v>0.50022954609324033</c:v>
                </c:pt>
                <c:pt idx="2">
                  <c:v>0.49870050438496238</c:v>
                </c:pt>
                <c:pt idx="3">
                  <c:v>0.49699616575824579</c:v>
                </c:pt>
                <c:pt idx="4">
                  <c:v>0.49238141445515748</c:v>
                </c:pt>
                <c:pt idx="5">
                  <c:v>0.4896365104858057</c:v>
                </c:pt>
                <c:pt idx="6">
                  <c:v>0.4951402508057603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36-42F1-A36F-EAC301FEF371}"/>
            </c:ext>
          </c:extLst>
        </c:ser>
        <c:ser>
          <c:idx val="6"/>
          <c:order val="6"/>
          <c:tx>
            <c:strRef>
              <c:f>rekap!$A$8</c:f>
              <c:strCache>
                <c:ptCount val="1"/>
                <c:pt idx="0">
                  <c:v>Cekungan Bandung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>
                  <a:lumMod val="60000"/>
                </a:schemeClr>
              </a:solidFill>
              <a:ln w="9525" cap="flat" cmpd="sng" algn="ctr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rekap!$B$8:$H$8</c:f>
              <c:numCache>
                <c:formatCode>0.0000</c:formatCode>
                <c:ptCount val="7"/>
                <c:pt idx="0">
                  <c:v>0.52402363978286615</c:v>
                </c:pt>
                <c:pt idx="1">
                  <c:v>0.53126722337709598</c:v>
                </c:pt>
                <c:pt idx="2">
                  <c:v>0.53103027167331274</c:v>
                </c:pt>
                <c:pt idx="3">
                  <c:v>0.55656065294967771</c:v>
                </c:pt>
                <c:pt idx="4">
                  <c:v>0.56026051874363925</c:v>
                </c:pt>
                <c:pt idx="5">
                  <c:v>0.56183680947727765</c:v>
                </c:pt>
                <c:pt idx="6">
                  <c:v>0.56265426906577098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36-42F1-A36F-EAC301FEF371}"/>
            </c:ext>
          </c:extLst>
        </c:ser>
        <c:ser>
          <c:idx val="7"/>
          <c:order val="7"/>
          <c:tx>
            <c:strRef>
              <c:f>rekap!$A$9</c:f>
              <c:strCache>
                <c:ptCount val="1"/>
                <c:pt idx="0">
                  <c:v>Barlingmascakeb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60000"/>
                </a:schemeClr>
              </a:solidFill>
              <a:ln w="9525" cap="flat" cmpd="sng" algn="ctr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rekap!$B$9:$H$9</c:f>
              <c:numCache>
                <c:formatCode>0.0000</c:formatCode>
                <c:ptCount val="7"/>
                <c:pt idx="0">
                  <c:v>0.49451837221861433</c:v>
                </c:pt>
                <c:pt idx="1">
                  <c:v>0.48545745970894461</c:v>
                </c:pt>
                <c:pt idx="2">
                  <c:v>0.47339626167727517</c:v>
                </c:pt>
                <c:pt idx="3">
                  <c:v>0.43072792044347802</c:v>
                </c:pt>
                <c:pt idx="4">
                  <c:v>0.42500701697125415</c:v>
                </c:pt>
                <c:pt idx="5">
                  <c:v>0.42429551664227932</c:v>
                </c:pt>
                <c:pt idx="6">
                  <c:v>0.42538609484883355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36-42F1-A36F-EAC301FEF371}"/>
            </c:ext>
          </c:extLst>
        </c:ser>
        <c:ser>
          <c:idx val="9"/>
          <c:order val="9"/>
          <c:tx>
            <c:strRef>
              <c:f>rekap!$A$11</c:f>
              <c:strCache>
                <c:ptCount val="1"/>
                <c:pt idx="0">
                  <c:v>Subosukawonosraten</c:v>
                </c:pt>
              </c:strCache>
            </c:strRef>
          </c:tx>
          <c:spPr>
            <a:ln w="22225" cap="rnd" cmpd="sng" algn="ctr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60000"/>
                </a:schemeClr>
              </a:solidFill>
              <a:ln w="9525" cap="flat" cmpd="sng" algn="ctr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rekap!$B$11:$H$11</c:f>
              <c:numCache>
                <c:formatCode>0.0000</c:formatCode>
                <c:ptCount val="7"/>
                <c:pt idx="0">
                  <c:v>0.35783055454846646</c:v>
                </c:pt>
                <c:pt idx="1">
                  <c:v>0.35859199987538448</c:v>
                </c:pt>
                <c:pt idx="2">
                  <c:v>0.35952933589194269</c:v>
                </c:pt>
                <c:pt idx="3">
                  <c:v>0.38142940740194636</c:v>
                </c:pt>
                <c:pt idx="4">
                  <c:v>0.38272044441094516</c:v>
                </c:pt>
                <c:pt idx="5">
                  <c:v>0.38474911684297547</c:v>
                </c:pt>
                <c:pt idx="6">
                  <c:v>0.38642322089806413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36-42F1-A36F-EAC301FEF371}"/>
            </c:ext>
          </c:extLst>
        </c:ser>
        <c:ser>
          <c:idx val="12"/>
          <c:order val="12"/>
          <c:tx>
            <c:strRef>
              <c:f>rekap!$A$14</c:f>
              <c:strCache>
                <c:ptCount val="1"/>
                <c:pt idx="0">
                  <c:v>Kedungsepur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 cap="flat" cmpd="sng" algn="ctr">
                <a:solidFill>
                  <a:schemeClr val="accent1">
                    <a:lumMod val="80000"/>
                    <a:lumOff val="2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rekap!$B$14:$H$14</c:f>
              <c:numCache>
                <c:formatCode>0.0000</c:formatCode>
                <c:ptCount val="7"/>
                <c:pt idx="0">
                  <c:v>0.59405815303316678</c:v>
                </c:pt>
                <c:pt idx="1">
                  <c:v>0.59297610421068614</c:v>
                </c:pt>
                <c:pt idx="2">
                  <c:v>0.59397928895141139</c:v>
                </c:pt>
                <c:pt idx="3">
                  <c:v>0.63332370911153535</c:v>
                </c:pt>
                <c:pt idx="4">
                  <c:v>0.63899573310769631</c:v>
                </c:pt>
                <c:pt idx="5">
                  <c:v>0.6391228157848613</c:v>
                </c:pt>
                <c:pt idx="6">
                  <c:v>0.64152539658491881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36-42F1-A36F-EAC301FEF371}"/>
            </c:ext>
          </c:extLst>
        </c:ser>
        <c:ser>
          <c:idx val="15"/>
          <c:order val="15"/>
          <c:tx>
            <c:strRef>
              <c:f>rekap!$A$17</c:f>
              <c:strCache>
                <c:ptCount val="1"/>
                <c:pt idx="0">
                  <c:v>DIY</c:v>
                </c:pt>
              </c:strCache>
            </c:strRef>
          </c:tx>
          <c:spPr>
            <a:ln w="22225" cap="rnd" cmpd="sng" algn="ctr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 cap="flat" cmpd="sng" algn="ctr">
                <a:solidFill>
                  <a:schemeClr val="accent4">
                    <a:lumMod val="80000"/>
                    <a:lumOff val="2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rekap!$B$17:$H$17</c:f>
              <c:numCache>
                <c:formatCode>0.0000</c:formatCode>
                <c:ptCount val="7"/>
                <c:pt idx="0">
                  <c:v>0.48445320732528468</c:v>
                </c:pt>
                <c:pt idx="1">
                  <c:v>0.47843356217491961</c:v>
                </c:pt>
                <c:pt idx="2">
                  <c:v>0.46378271689343092</c:v>
                </c:pt>
                <c:pt idx="3">
                  <c:v>0.52308837052638113</c:v>
                </c:pt>
                <c:pt idx="4">
                  <c:v>0.52443030823273684</c:v>
                </c:pt>
                <c:pt idx="5">
                  <c:v>0.52377048125862924</c:v>
                </c:pt>
                <c:pt idx="6">
                  <c:v>0.52474212917941876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36-42F1-A36F-EAC301FEF371}"/>
            </c:ext>
          </c:extLst>
        </c:ser>
        <c:ser>
          <c:idx val="16"/>
          <c:order val="16"/>
          <c:tx>
            <c:strRef>
              <c:f>rekap!$A$18</c:f>
              <c:strCache>
                <c:ptCount val="1"/>
                <c:pt idx="0">
                  <c:v>Germakertosusilo Plus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 cap="flat" cmpd="sng" algn="ctr">
                <a:solidFill>
                  <a:schemeClr val="accent5">
                    <a:lumMod val="80000"/>
                    <a:lumOff val="2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rekap!$B$18:$H$18</c:f>
              <c:numCache>
                <c:formatCode>0.0000</c:formatCode>
                <c:ptCount val="7"/>
                <c:pt idx="0">
                  <c:v>0.64176644775806835</c:v>
                </c:pt>
                <c:pt idx="1">
                  <c:v>0.64594559386163541</c:v>
                </c:pt>
                <c:pt idx="2">
                  <c:v>0.65738614467577572</c:v>
                </c:pt>
                <c:pt idx="3">
                  <c:v>0.6684877652469009</c:v>
                </c:pt>
                <c:pt idx="4">
                  <c:v>0.67608914503893236</c:v>
                </c:pt>
                <c:pt idx="5">
                  <c:v>0.68730451953271088</c:v>
                </c:pt>
                <c:pt idx="6">
                  <c:v>0.69430832037457568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36-42F1-A36F-EAC301FEF371}"/>
            </c:ext>
          </c:extLst>
        </c:ser>
        <c:ser>
          <c:idx val="17"/>
          <c:order val="17"/>
          <c:tx>
            <c:strRef>
              <c:f>rekap!$A$19</c:f>
              <c:strCache>
                <c:ptCount val="1"/>
                <c:pt idx="0">
                  <c:v>Malang Raya</c:v>
                </c:pt>
              </c:strCache>
            </c:strRef>
          </c:tx>
          <c:spPr>
            <a:ln w="22225" cap="rnd" cmpd="sng" algn="ctr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 cap="flat" cmpd="sng" algn="ctr">
                <a:solidFill>
                  <a:schemeClr val="accent6">
                    <a:lumMod val="80000"/>
                    <a:lumOff val="2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rekap!$B$19:$H$19</c:f>
              <c:numCache>
                <c:formatCode>0.0000</c:formatCode>
                <c:ptCount val="7"/>
                <c:pt idx="0">
                  <c:v>0.37429941606212336</c:v>
                </c:pt>
                <c:pt idx="1">
                  <c:v>0.37607374551811629</c:v>
                </c:pt>
                <c:pt idx="2">
                  <c:v>0.37805370712964514</c:v>
                </c:pt>
                <c:pt idx="3">
                  <c:v>0.38417849893919054</c:v>
                </c:pt>
                <c:pt idx="4">
                  <c:v>0.388550854997742</c:v>
                </c:pt>
                <c:pt idx="5">
                  <c:v>0.39269176317565246</c:v>
                </c:pt>
                <c:pt idx="6">
                  <c:v>0.39664437425949578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36-42F1-A36F-EAC301FEF371}"/>
            </c:ext>
          </c:extLst>
        </c:ser>
        <c:ser>
          <c:idx val="23"/>
          <c:order val="23"/>
          <c:tx>
            <c:strRef>
              <c:f>rekap!$A$25</c:f>
              <c:strCache>
                <c:ptCount val="1"/>
                <c:pt idx="0">
                  <c:v>Pulau Jawa</c:v>
                </c:pt>
              </c:strCache>
            </c:strRef>
          </c:tx>
          <c:spPr>
            <a:ln w="22225" cap="rnd" cmpd="sng" algn="ctr">
              <a:solidFill>
                <a:srgbClr val="C00000">
                  <a:alpha val="99000"/>
                </a:srgbClr>
              </a:solidFill>
              <a:prstDash val="sysDash"/>
              <a:round/>
            </a:ln>
            <a:effectLst/>
          </c:spPr>
          <c:marker>
            <c:symbol val="triangle"/>
            <c:size val="7"/>
            <c:spPr>
              <a:solidFill>
                <a:srgbClr val="C00000"/>
              </a:solidFill>
              <a:ln w="9525" cap="flat" cmpd="sng" algn="ctr">
                <a:solidFill>
                  <a:schemeClr val="accent3">
                    <a:lumMod val="40000"/>
                    <a:lumOff val="6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rekap!$B$25:$H$25</c:f>
              <c:numCache>
                <c:formatCode>0.0000</c:formatCode>
                <c:ptCount val="7"/>
                <c:pt idx="0">
                  <c:v>0.59171456618811924</c:v>
                </c:pt>
                <c:pt idx="1">
                  <c:v>0.58890431163834234</c:v>
                </c:pt>
                <c:pt idx="2">
                  <c:v>0.64277171712110059</c:v>
                </c:pt>
                <c:pt idx="3">
                  <c:v>0.60485276033705071</c:v>
                </c:pt>
                <c:pt idx="4">
                  <c:v>0.6055297522435803</c:v>
                </c:pt>
                <c:pt idx="5">
                  <c:v>0.60761021845094088</c:v>
                </c:pt>
                <c:pt idx="6">
                  <c:v>0.60825043935414069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36-42F1-A36F-EAC301FEF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marker val="1"/>
        <c:smooth val="0"/>
        <c:axId val="565905087"/>
        <c:axId val="565890687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rekap!$A$4</c15:sqref>
                        </c15:formulaRef>
                      </c:ext>
                    </c:extLst>
                    <c:strCache>
                      <c:ptCount val="1"/>
                      <c:pt idx="0">
                        <c:v>Purwasuka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rekap!$B$4:$H$4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0.56566227924459422</c:v>
                      </c:pt>
                      <c:pt idx="1">
                        <c:v>0.57218758424116178</c:v>
                      </c:pt>
                      <c:pt idx="2">
                        <c:v>0.56921843377098746</c:v>
                      </c:pt>
                      <c:pt idx="3">
                        <c:v>0.54568326973629155</c:v>
                      </c:pt>
                      <c:pt idx="4">
                        <c:v>0.56061045590371983</c:v>
                      </c:pt>
                      <c:pt idx="5">
                        <c:v>0.5665055271497762</c:v>
                      </c:pt>
                      <c:pt idx="6">
                        <c:v>0.56767988252291568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5B36-42F1-A36F-EAC301FEF37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rekap!$A$6</c15:sqref>
                        </c15:formulaRef>
                      </c:ext>
                    </c:extLst>
                    <c:strCache>
                      <c:ptCount val="1"/>
                      <c:pt idx="0">
                        <c:v>Priatim-Pangandaran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rekap!$B$6:$H$6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0.16851017060042783</c:v>
                      </c:pt>
                      <c:pt idx="1">
                        <c:v>0.1702068377770436</c:v>
                      </c:pt>
                      <c:pt idx="2">
                        <c:v>0.17133264422469016</c:v>
                      </c:pt>
                      <c:pt idx="3">
                        <c:v>0.1591385445671068</c:v>
                      </c:pt>
                      <c:pt idx="4">
                        <c:v>0.15953313472922884</c:v>
                      </c:pt>
                      <c:pt idx="5">
                        <c:v>0.16032463837153973</c:v>
                      </c:pt>
                      <c:pt idx="6">
                        <c:v>0.16371883490734618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36-42F1-A36F-EAC301FEF371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rekap!$A$7</c15:sqref>
                        </c15:formulaRef>
                      </c:ext>
                    </c:extLst>
                    <c:strCache>
                      <c:ptCount val="1"/>
                      <c:pt idx="0">
                        <c:v>Sukabumi dsk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rekap!$B$7:$H$7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0.22999870472096662</c:v>
                      </c:pt>
                      <c:pt idx="1">
                        <c:v>0.22973454370288074</c:v>
                      </c:pt>
                      <c:pt idx="2">
                        <c:v>0.23309052442226089</c:v>
                      </c:pt>
                      <c:pt idx="3">
                        <c:v>0.22880954764365327</c:v>
                      </c:pt>
                      <c:pt idx="4">
                        <c:v>0.18536542670551981</c:v>
                      </c:pt>
                      <c:pt idx="5">
                        <c:v>0.18403433104932709</c:v>
                      </c:pt>
                      <c:pt idx="6">
                        <c:v>0.18136871561255319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36-42F1-A36F-EAC301FEF371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rekap!$A$10</c15:sqref>
                        </c15:formulaRef>
                      </c:ext>
                    </c:extLst>
                    <c:strCache>
                      <c:ptCount val="1"/>
                      <c:pt idx="0">
                        <c:v>Puwomanggung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rekap!$B$10:$H$10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0.42094102801290018</c:v>
                      </c:pt>
                      <c:pt idx="1">
                        <c:v>0.4229364199901951</c:v>
                      </c:pt>
                      <c:pt idx="2">
                        <c:v>0.42446139012541634</c:v>
                      </c:pt>
                      <c:pt idx="3">
                        <c:v>0.44625984115321821</c:v>
                      </c:pt>
                      <c:pt idx="4">
                        <c:v>0.44856034566313863</c:v>
                      </c:pt>
                      <c:pt idx="5">
                        <c:v>0.4536526896631401</c:v>
                      </c:pt>
                      <c:pt idx="6">
                        <c:v>0.45929275276719289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36-42F1-A36F-EAC301FEF371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rekap!$A$12</c15:sqref>
                        </c15:formulaRef>
                      </c:ext>
                    </c:extLst>
                    <c:strCache>
                      <c:ptCount val="1"/>
                      <c:pt idx="0">
                        <c:v>Banglor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rekap!$B$12:$H$12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0.14756553357680069</c:v>
                      </c:pt>
                      <c:pt idx="1">
                        <c:v>0.14630469693799331</c:v>
                      </c:pt>
                      <c:pt idx="2">
                        <c:v>0.14258735959539148</c:v>
                      </c:pt>
                      <c:pt idx="3">
                        <c:v>0.14871309369471319</c:v>
                      </c:pt>
                      <c:pt idx="4">
                        <c:v>0.15064867553940253</c:v>
                      </c:pt>
                      <c:pt idx="5">
                        <c:v>0.14867801733414332</c:v>
                      </c:pt>
                      <c:pt idx="6">
                        <c:v>0.1535646359433116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B36-42F1-A36F-EAC301FEF371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rekap!$A$13</c15:sqref>
                        </c15:formulaRef>
                      </c:ext>
                    </c:extLst>
                    <c:strCache>
                      <c:ptCount val="1"/>
                      <c:pt idx="0">
                        <c:v>Jekuti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rekap!$B$13:$H$13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0.7078965461606207</c:v>
                      </c:pt>
                      <c:pt idx="1">
                        <c:v>0.69642180730092595</c:v>
                      </c:pt>
                      <c:pt idx="2">
                        <c:v>0.68367275667209382</c:v>
                      </c:pt>
                      <c:pt idx="3">
                        <c:v>0.67809636396607975</c:v>
                      </c:pt>
                      <c:pt idx="4">
                        <c:v>0.65209666014537859</c:v>
                      </c:pt>
                      <c:pt idx="5">
                        <c:v>0.63564768987823272</c:v>
                      </c:pt>
                      <c:pt idx="6">
                        <c:v>0.62221917939477323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B36-42F1-A36F-EAC301FEF371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rekap!$A$15</c15:sqref>
                        </c15:formulaRef>
                      </c:ext>
                    </c:extLst>
                    <c:strCache>
                      <c:ptCount val="1"/>
                      <c:pt idx="0">
                        <c:v>Petanglong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rekap!$B$15:$H$15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0.12322611518838007</c:v>
                      </c:pt>
                      <c:pt idx="1">
                        <c:v>0.12199870367110019</c:v>
                      </c:pt>
                      <c:pt idx="2">
                        <c:v>0.12204434774883041</c:v>
                      </c:pt>
                      <c:pt idx="3">
                        <c:v>0.15147070535910498</c:v>
                      </c:pt>
                      <c:pt idx="4">
                        <c:v>0.15317207894604512</c:v>
                      </c:pt>
                      <c:pt idx="5">
                        <c:v>0.1555941289370123</c:v>
                      </c:pt>
                      <c:pt idx="6">
                        <c:v>0.15673636468648383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B36-42F1-A36F-EAC301FEF371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rekap!$A$16</c15:sqref>
                        </c15:formulaRef>
                      </c:ext>
                    </c:extLst>
                    <c:strCache>
                      <c:ptCount val="1"/>
                      <c:pt idx="0">
                        <c:v>Bregasmalang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rekap!$B$16:$H$16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0.44618716860121788</c:v>
                      </c:pt>
                      <c:pt idx="1">
                        <c:v>0.44706332435901591</c:v>
                      </c:pt>
                      <c:pt idx="2">
                        <c:v>0.44681710550028814</c:v>
                      </c:pt>
                      <c:pt idx="3">
                        <c:v>0.44859194420490622</c:v>
                      </c:pt>
                      <c:pt idx="4">
                        <c:v>0.44596206049841647</c:v>
                      </c:pt>
                      <c:pt idx="5">
                        <c:v>0.44619826768636145</c:v>
                      </c:pt>
                      <c:pt idx="6">
                        <c:v>0.44955429786140383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B36-42F1-A36F-EAC301FEF371}"/>
                  </c:ext>
                </c:extLst>
              </c15:ser>
            </c15:filteredLineSeries>
            <c15:filteredLine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rekap!$A$20</c15:sqref>
                        </c15:formulaRef>
                      </c:ext>
                    </c:extLst>
                    <c:strCache>
                      <c:ptCount val="1"/>
                      <c:pt idx="0">
                        <c:v>Madiun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rekap!$B$20:$H$20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0.44419135450285158</c:v>
                      </c:pt>
                      <c:pt idx="1">
                        <c:v>0.44577897468635003</c:v>
                      </c:pt>
                      <c:pt idx="2">
                        <c:v>0.44889873089665483</c:v>
                      </c:pt>
                      <c:pt idx="3">
                        <c:v>0.42155320998212464</c:v>
                      </c:pt>
                      <c:pt idx="4">
                        <c:v>0.42651665355218132</c:v>
                      </c:pt>
                      <c:pt idx="5">
                        <c:v>0.4311134050542077</c:v>
                      </c:pt>
                      <c:pt idx="6">
                        <c:v>0.43267025364360445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B36-42F1-A36F-EAC301FEF371}"/>
                  </c:ext>
                </c:extLst>
              </c15:ser>
            </c15:filteredLineSeries>
            <c15:filteredLine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rekap!$A$21</c15:sqref>
                        </c15:formulaRef>
                      </c:ext>
                    </c:extLst>
                    <c:strCache>
                      <c:ptCount val="1"/>
                      <c:pt idx="0">
                        <c:v>Kediri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rekap!$B$21:$H$21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1.1133454198374684</c:v>
                      </c:pt>
                      <c:pt idx="1">
                        <c:v>1.1134464149888623</c:v>
                      </c:pt>
                      <c:pt idx="2">
                        <c:v>1.1128136112787446</c:v>
                      </c:pt>
                      <c:pt idx="3">
                        <c:v>1.1147623516135901</c:v>
                      </c:pt>
                      <c:pt idx="4">
                        <c:v>1.1103737480724953</c:v>
                      </c:pt>
                      <c:pt idx="5">
                        <c:v>1.1055435057214835</c:v>
                      </c:pt>
                      <c:pt idx="6">
                        <c:v>1.0923191433902735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B36-42F1-A36F-EAC301FEF371}"/>
                  </c:ext>
                </c:extLst>
              </c15:ser>
            </c15:filteredLineSeries>
            <c15:filteredLine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rekap!$A$22</c15:sqref>
                        </c15:formulaRef>
                      </c:ext>
                    </c:extLst>
                    <c:strCache>
                      <c:ptCount val="1"/>
                      <c:pt idx="0">
                        <c:v>Probolinggo-Lumajang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rekap!$B$22:$H$22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0.24129549493589453</c:v>
                      </c:pt>
                      <c:pt idx="1">
                        <c:v>0.24491257565646019</c:v>
                      </c:pt>
                      <c:pt idx="2">
                        <c:v>0.24878178497811781</c:v>
                      </c:pt>
                      <c:pt idx="3">
                        <c:v>0.25022530203269655</c:v>
                      </c:pt>
                      <c:pt idx="4">
                        <c:v>0.25227245549690724</c:v>
                      </c:pt>
                      <c:pt idx="5">
                        <c:v>0.25778947363087218</c:v>
                      </c:pt>
                      <c:pt idx="6">
                        <c:v>0.26112325715778434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B36-42F1-A36F-EAC301FEF371}"/>
                  </c:ext>
                </c:extLst>
              </c15:ser>
            </c15:filteredLineSeries>
            <c15:filteredLine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rekap!$A$23</c15:sqref>
                        </c15:formulaRef>
                      </c:ext>
                    </c:extLst>
                    <c:strCache>
                      <c:ptCount val="1"/>
                      <c:pt idx="0">
                        <c:v>Blitar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rekap!$B$23:$H$23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0.2155899007107589</c:v>
                      </c:pt>
                      <c:pt idx="1">
                        <c:v>0.21710783956190927</c:v>
                      </c:pt>
                      <c:pt idx="2">
                        <c:v>0.21860003344959456</c:v>
                      </c:pt>
                      <c:pt idx="3">
                        <c:v>0.22057346747694329</c:v>
                      </c:pt>
                      <c:pt idx="4">
                        <c:v>0.2259914718594187</c:v>
                      </c:pt>
                      <c:pt idx="5">
                        <c:v>0.2252546559260038</c:v>
                      </c:pt>
                      <c:pt idx="6">
                        <c:v>0.22844008500338475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B36-42F1-A36F-EAC301FEF371}"/>
                  </c:ext>
                </c:extLst>
              </c15:ser>
            </c15:filteredLineSeries>
            <c15:filteredLine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rekap!$A$24</c15:sqref>
                        </c15:formulaRef>
                      </c:ext>
                    </c:extLst>
                    <c:strCache>
                      <c:ptCount val="1"/>
                      <c:pt idx="0">
                        <c:v>Jember-Banyuwangi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rekap!$B$24:$H$24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0.24655691515171996</c:v>
                      </c:pt>
                      <c:pt idx="1">
                        <c:v>0.24967888311994538</c:v>
                      </c:pt>
                      <c:pt idx="2">
                        <c:v>0.25126394795162071</c:v>
                      </c:pt>
                      <c:pt idx="3">
                        <c:v>0.22249269289069484</c:v>
                      </c:pt>
                      <c:pt idx="4">
                        <c:v>0.22306987391128472</c:v>
                      </c:pt>
                      <c:pt idx="5">
                        <c:v>0.22505757503747373</c:v>
                      </c:pt>
                      <c:pt idx="6">
                        <c:v>0.22600656933719956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B36-42F1-A36F-EAC301FEF371}"/>
                  </c:ext>
                </c:extLst>
              </c15:ser>
            </c15:filteredLineSeries>
          </c:ext>
        </c:extLst>
      </c:lineChart>
      <c:catAx>
        <c:axId val="56590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890687"/>
        <c:crosses val="autoZero"/>
        <c:auto val="1"/>
        <c:lblAlgn val="ctr"/>
        <c:lblOffset val="100"/>
        <c:noMultiLvlLbl val="0"/>
      </c:catAx>
      <c:valAx>
        <c:axId val="565890687"/>
        <c:scaling>
          <c:orientation val="minMax"/>
          <c:max val="1.3"/>
          <c:min val="0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905087"/>
        <c:crosses val="autoZero"/>
        <c:crossBetween val="between"/>
        <c:majorUnit val="0.30000000000000004"/>
        <c:minorUnit val="2.0000000000000004E-2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1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</a:rPr>
              <a:t>Konvergensi Sigma SIstem Perkotaan Daerah di Pulau Jawa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98952791228572"/>
          <c:y val="0.125168864975578"/>
          <c:w val="0.86781619001635968"/>
          <c:h val="0.58674243850123942"/>
        </c:manualLayout>
      </c:layout>
      <c:lineChart>
        <c:grouping val="standard"/>
        <c:varyColors val="0"/>
        <c:ser>
          <c:idx val="2"/>
          <c:order val="2"/>
          <c:tx>
            <c:strRef>
              <c:f>rekap!$A$4</c:f>
              <c:strCache>
                <c:ptCount val="1"/>
                <c:pt idx="0">
                  <c:v>Purwasuka</c:v>
                </c:pt>
              </c:strCache>
            </c:strRef>
          </c:tx>
          <c:spPr>
            <a:ln w="22225" cap="rnd" cmpd="sng" algn="ctr">
              <a:solidFill>
                <a:srgbClr val="0D198B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D198B"/>
              </a:solidFill>
              <a:ln w="9525" cap="flat" cmpd="sng" algn="ctr">
                <a:solidFill>
                  <a:srgbClr val="0D198B"/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rekap!$B$4:$H$4</c:f>
              <c:numCache>
                <c:formatCode>0.0000</c:formatCode>
                <c:ptCount val="7"/>
                <c:pt idx="0">
                  <c:v>0.56566227924459422</c:v>
                </c:pt>
                <c:pt idx="1">
                  <c:v>0.57218758424116178</c:v>
                </c:pt>
                <c:pt idx="2">
                  <c:v>0.56921843377098746</c:v>
                </c:pt>
                <c:pt idx="3">
                  <c:v>0.54568326973629155</c:v>
                </c:pt>
                <c:pt idx="4">
                  <c:v>0.56061045590371983</c:v>
                </c:pt>
                <c:pt idx="5">
                  <c:v>0.5665055271497762</c:v>
                </c:pt>
                <c:pt idx="6">
                  <c:v>0.56767988252291568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14-4A42-8AD2-C5B90D0E0ABC}"/>
            </c:ext>
          </c:extLst>
        </c:ser>
        <c:ser>
          <c:idx val="4"/>
          <c:order val="4"/>
          <c:tx>
            <c:strRef>
              <c:f>rekap!$A$6</c:f>
              <c:strCache>
                <c:ptCount val="1"/>
                <c:pt idx="0">
                  <c:v>Priatim-Pangandaran</c:v>
                </c:pt>
              </c:strCache>
            </c:strRef>
          </c:tx>
          <c:spPr>
            <a:ln w="22225" cap="rnd" cmpd="sng" algn="ctr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4">
                    <a:lumMod val="60000"/>
                    <a:lumOff val="4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rekap!$B$6:$H$6</c:f>
              <c:numCache>
                <c:formatCode>0.0000</c:formatCode>
                <c:ptCount val="7"/>
                <c:pt idx="0">
                  <c:v>0.16851017060042783</c:v>
                </c:pt>
                <c:pt idx="1">
                  <c:v>0.1702068377770436</c:v>
                </c:pt>
                <c:pt idx="2">
                  <c:v>0.17133264422469016</c:v>
                </c:pt>
                <c:pt idx="3">
                  <c:v>0.1591385445671068</c:v>
                </c:pt>
                <c:pt idx="4">
                  <c:v>0.15953313472922884</c:v>
                </c:pt>
                <c:pt idx="5">
                  <c:v>0.16032463837153973</c:v>
                </c:pt>
                <c:pt idx="6">
                  <c:v>0.16371883490734618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14-4A42-8AD2-C5B90D0E0ABC}"/>
            </c:ext>
          </c:extLst>
        </c:ser>
        <c:ser>
          <c:idx val="5"/>
          <c:order val="5"/>
          <c:tx>
            <c:strRef>
              <c:f>rekap!$A$7</c:f>
              <c:strCache>
                <c:ptCount val="1"/>
                <c:pt idx="0">
                  <c:v>Sukabumi dsk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6"/>
              </a:solidFill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rekap!$B$7:$H$7</c:f>
              <c:numCache>
                <c:formatCode>0.0000</c:formatCode>
                <c:ptCount val="7"/>
                <c:pt idx="0">
                  <c:v>0.22999870472096662</c:v>
                </c:pt>
                <c:pt idx="1">
                  <c:v>0.22973454370288074</c:v>
                </c:pt>
                <c:pt idx="2">
                  <c:v>0.23309052442226089</c:v>
                </c:pt>
                <c:pt idx="3">
                  <c:v>0.22880954764365327</c:v>
                </c:pt>
                <c:pt idx="4">
                  <c:v>0.18536542670551981</c:v>
                </c:pt>
                <c:pt idx="5">
                  <c:v>0.18403433104932709</c:v>
                </c:pt>
                <c:pt idx="6">
                  <c:v>0.18136871561255319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14-4A42-8AD2-C5B90D0E0ABC}"/>
            </c:ext>
          </c:extLst>
        </c:ser>
        <c:ser>
          <c:idx val="8"/>
          <c:order val="8"/>
          <c:tx>
            <c:strRef>
              <c:f>rekap!$A$10</c:f>
              <c:strCache>
                <c:ptCount val="1"/>
                <c:pt idx="0">
                  <c:v>Puwomanggung</c:v>
                </c:pt>
              </c:strCache>
            </c:strRef>
          </c:tx>
          <c:spPr>
            <a:ln w="22225" cap="rnd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 w="9525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rekap!$B$10:$H$10</c:f>
              <c:numCache>
                <c:formatCode>0.0000</c:formatCode>
                <c:ptCount val="7"/>
                <c:pt idx="0">
                  <c:v>0.42094102801290018</c:v>
                </c:pt>
                <c:pt idx="1">
                  <c:v>0.4229364199901951</c:v>
                </c:pt>
                <c:pt idx="2">
                  <c:v>0.42446139012541634</c:v>
                </c:pt>
                <c:pt idx="3">
                  <c:v>0.44625984115321821</c:v>
                </c:pt>
                <c:pt idx="4">
                  <c:v>0.44856034566313863</c:v>
                </c:pt>
                <c:pt idx="5">
                  <c:v>0.4536526896631401</c:v>
                </c:pt>
                <c:pt idx="6">
                  <c:v>0.45929275276719289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14-4A42-8AD2-C5B90D0E0ABC}"/>
            </c:ext>
          </c:extLst>
        </c:ser>
        <c:ser>
          <c:idx val="10"/>
          <c:order val="10"/>
          <c:tx>
            <c:strRef>
              <c:f>rekap!$A$12</c:f>
              <c:strCache>
                <c:ptCount val="1"/>
                <c:pt idx="0">
                  <c:v>Banglor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>
                  <a:lumMod val="60000"/>
                </a:schemeClr>
              </a:solidFill>
              <a:ln w="9525" cap="flat" cmpd="sng" algn="ctr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rekap!$B$12:$H$12</c:f>
              <c:numCache>
                <c:formatCode>0.0000</c:formatCode>
                <c:ptCount val="7"/>
                <c:pt idx="0">
                  <c:v>0.14756553357680069</c:v>
                </c:pt>
                <c:pt idx="1">
                  <c:v>0.14630469693799331</c:v>
                </c:pt>
                <c:pt idx="2">
                  <c:v>0.14258735959539148</c:v>
                </c:pt>
                <c:pt idx="3">
                  <c:v>0.14871309369471319</c:v>
                </c:pt>
                <c:pt idx="4">
                  <c:v>0.15064867553940253</c:v>
                </c:pt>
                <c:pt idx="5">
                  <c:v>0.14867801733414332</c:v>
                </c:pt>
                <c:pt idx="6">
                  <c:v>0.1535646359433116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14-4A42-8AD2-C5B90D0E0ABC}"/>
            </c:ext>
          </c:extLst>
        </c:ser>
        <c:ser>
          <c:idx val="11"/>
          <c:order val="11"/>
          <c:tx>
            <c:strRef>
              <c:f>rekap!$A$13</c:f>
              <c:strCache>
                <c:ptCount val="1"/>
                <c:pt idx="0">
                  <c:v>Jekuti</c:v>
                </c:pt>
              </c:strCache>
            </c:strRef>
          </c:tx>
          <c:spPr>
            <a:ln w="22225" cap="rnd" cmpd="sng" algn="ctr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60000"/>
                </a:schemeClr>
              </a:solidFill>
              <a:ln w="9525" cap="flat" cmpd="sng" algn="ctr">
                <a:solidFill>
                  <a:schemeClr val="accent6">
                    <a:lumMod val="6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rekap!$B$13:$H$13</c:f>
              <c:numCache>
                <c:formatCode>0.0000</c:formatCode>
                <c:ptCount val="7"/>
                <c:pt idx="0">
                  <c:v>0.7078965461606207</c:v>
                </c:pt>
                <c:pt idx="1">
                  <c:v>0.69642180730092595</c:v>
                </c:pt>
                <c:pt idx="2">
                  <c:v>0.68367275667209382</c:v>
                </c:pt>
                <c:pt idx="3">
                  <c:v>0.67809636396607975</c:v>
                </c:pt>
                <c:pt idx="4">
                  <c:v>0.65209666014537859</c:v>
                </c:pt>
                <c:pt idx="5">
                  <c:v>0.63564768987823272</c:v>
                </c:pt>
                <c:pt idx="6">
                  <c:v>0.62221917939477323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14-4A42-8AD2-C5B90D0E0ABC}"/>
            </c:ext>
          </c:extLst>
        </c:ser>
        <c:ser>
          <c:idx val="13"/>
          <c:order val="13"/>
          <c:tx>
            <c:strRef>
              <c:f>rekap!$A$15</c:f>
              <c:strCache>
                <c:ptCount val="1"/>
                <c:pt idx="0">
                  <c:v>Petanglong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 cap="flat" cmpd="sng" algn="ctr">
                <a:solidFill>
                  <a:schemeClr val="accent2">
                    <a:lumMod val="80000"/>
                    <a:lumOff val="2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rekap!$B$15:$H$15</c:f>
              <c:numCache>
                <c:formatCode>0.0000</c:formatCode>
                <c:ptCount val="7"/>
                <c:pt idx="0">
                  <c:v>0.12322611518838007</c:v>
                </c:pt>
                <c:pt idx="1">
                  <c:v>0.12199870367110019</c:v>
                </c:pt>
                <c:pt idx="2">
                  <c:v>0.12204434774883041</c:v>
                </c:pt>
                <c:pt idx="3">
                  <c:v>0.15147070535910498</c:v>
                </c:pt>
                <c:pt idx="4">
                  <c:v>0.15317207894604512</c:v>
                </c:pt>
                <c:pt idx="5">
                  <c:v>0.1555941289370123</c:v>
                </c:pt>
                <c:pt idx="6">
                  <c:v>0.15673636468648383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14-4A42-8AD2-C5B90D0E0ABC}"/>
            </c:ext>
          </c:extLst>
        </c:ser>
        <c:ser>
          <c:idx val="14"/>
          <c:order val="14"/>
          <c:tx>
            <c:strRef>
              <c:f>rekap!$A$16</c:f>
              <c:strCache>
                <c:ptCount val="1"/>
                <c:pt idx="0">
                  <c:v>Bregasmalang</c:v>
                </c:pt>
              </c:strCache>
            </c:strRef>
          </c:tx>
          <c:spPr>
            <a:ln w="22225" cap="rnd" cmpd="sng" algn="ctr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 cap="flat" cmpd="sng" algn="ctr">
                <a:solidFill>
                  <a:schemeClr val="accent3">
                    <a:lumMod val="80000"/>
                    <a:lumOff val="2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rekap!$B$16:$H$16</c:f>
              <c:numCache>
                <c:formatCode>0.0000</c:formatCode>
                <c:ptCount val="7"/>
                <c:pt idx="0">
                  <c:v>0.44618716860121788</c:v>
                </c:pt>
                <c:pt idx="1">
                  <c:v>0.44706332435901591</c:v>
                </c:pt>
                <c:pt idx="2">
                  <c:v>0.44681710550028814</c:v>
                </c:pt>
                <c:pt idx="3">
                  <c:v>0.44859194420490622</c:v>
                </c:pt>
                <c:pt idx="4">
                  <c:v>0.44596206049841647</c:v>
                </c:pt>
                <c:pt idx="5">
                  <c:v>0.44619826768636145</c:v>
                </c:pt>
                <c:pt idx="6">
                  <c:v>0.44955429786140383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14-4A42-8AD2-C5B90D0E0ABC}"/>
            </c:ext>
          </c:extLst>
        </c:ser>
        <c:ser>
          <c:idx val="18"/>
          <c:order val="18"/>
          <c:tx>
            <c:strRef>
              <c:f>rekap!$A$20</c:f>
              <c:strCache>
                <c:ptCount val="1"/>
                <c:pt idx="0">
                  <c:v>Madiun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rekap!$B$20:$H$20</c:f>
              <c:numCache>
                <c:formatCode>0.0000</c:formatCode>
                <c:ptCount val="7"/>
                <c:pt idx="0">
                  <c:v>0.44419135450285158</c:v>
                </c:pt>
                <c:pt idx="1">
                  <c:v>0.44577897468635003</c:v>
                </c:pt>
                <c:pt idx="2">
                  <c:v>0.44889873089665483</c:v>
                </c:pt>
                <c:pt idx="3">
                  <c:v>0.42155320998212464</c:v>
                </c:pt>
                <c:pt idx="4">
                  <c:v>0.42651665355218132</c:v>
                </c:pt>
                <c:pt idx="5">
                  <c:v>0.4311134050542077</c:v>
                </c:pt>
                <c:pt idx="6">
                  <c:v>0.43267025364360445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14-4A42-8AD2-C5B90D0E0ABC}"/>
            </c:ext>
          </c:extLst>
        </c:ser>
        <c:ser>
          <c:idx val="19"/>
          <c:order val="19"/>
          <c:tx>
            <c:strRef>
              <c:f>rekap!$A$21</c:f>
              <c:strCache>
                <c:ptCount val="1"/>
                <c:pt idx="0">
                  <c:v>Kediri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80000"/>
                </a:schemeClr>
              </a:solidFill>
              <a:ln w="9525" cap="flat" cmpd="sng" algn="ctr">
                <a:solidFill>
                  <a:schemeClr val="accent2">
                    <a:lumMod val="8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rekap!$B$21:$H$21</c:f>
              <c:numCache>
                <c:formatCode>0.0000</c:formatCode>
                <c:ptCount val="7"/>
                <c:pt idx="0">
                  <c:v>1.1133454198374684</c:v>
                </c:pt>
                <c:pt idx="1">
                  <c:v>1.1134464149888623</c:v>
                </c:pt>
                <c:pt idx="2">
                  <c:v>1.1128136112787446</c:v>
                </c:pt>
                <c:pt idx="3">
                  <c:v>1.1147623516135901</c:v>
                </c:pt>
                <c:pt idx="4">
                  <c:v>1.1103737480724953</c:v>
                </c:pt>
                <c:pt idx="5">
                  <c:v>1.1055435057214835</c:v>
                </c:pt>
                <c:pt idx="6">
                  <c:v>1.0923191433902735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14-4A42-8AD2-C5B90D0E0ABC}"/>
            </c:ext>
          </c:extLst>
        </c:ser>
        <c:ser>
          <c:idx val="20"/>
          <c:order val="20"/>
          <c:tx>
            <c:strRef>
              <c:f>rekap!$A$22</c:f>
              <c:strCache>
                <c:ptCount val="1"/>
                <c:pt idx="0">
                  <c:v>Probolinggo-Lumajang</c:v>
                </c:pt>
              </c:strCache>
            </c:strRef>
          </c:tx>
          <c:spPr>
            <a:ln w="22225" cap="rnd" cmpd="sng" algn="ctr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lumMod val="80000"/>
                </a:schemeClr>
              </a:solidFill>
              <a:ln w="9525" cap="flat" cmpd="sng" algn="ctr">
                <a:solidFill>
                  <a:schemeClr val="accent3">
                    <a:lumMod val="8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rekap!$B$22:$H$22</c:f>
              <c:numCache>
                <c:formatCode>0.0000</c:formatCode>
                <c:ptCount val="7"/>
                <c:pt idx="0">
                  <c:v>0.24129549493589453</c:v>
                </c:pt>
                <c:pt idx="1">
                  <c:v>0.24491257565646019</c:v>
                </c:pt>
                <c:pt idx="2">
                  <c:v>0.24878178497811781</c:v>
                </c:pt>
                <c:pt idx="3">
                  <c:v>0.25022530203269655</c:v>
                </c:pt>
                <c:pt idx="4">
                  <c:v>0.25227245549690724</c:v>
                </c:pt>
                <c:pt idx="5">
                  <c:v>0.25778947363087218</c:v>
                </c:pt>
                <c:pt idx="6">
                  <c:v>0.26112325715778434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14-4A42-8AD2-C5B90D0E0ABC}"/>
            </c:ext>
          </c:extLst>
        </c:ser>
        <c:ser>
          <c:idx val="21"/>
          <c:order val="21"/>
          <c:tx>
            <c:strRef>
              <c:f>rekap!$A$23</c:f>
              <c:strCache>
                <c:ptCount val="1"/>
                <c:pt idx="0">
                  <c:v>Blitar</c:v>
                </c:pt>
              </c:strCache>
            </c:strRef>
          </c:tx>
          <c:spPr>
            <a:ln w="22225" cap="rnd" cmpd="sng" algn="ctr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>
                  <a:lumMod val="80000"/>
                </a:schemeClr>
              </a:solidFill>
              <a:ln w="9525" cap="flat" cmpd="sng" algn="ctr">
                <a:solidFill>
                  <a:schemeClr val="accent4">
                    <a:lumMod val="8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rekap!$B$23:$H$23</c:f>
              <c:numCache>
                <c:formatCode>0.0000</c:formatCode>
                <c:ptCount val="7"/>
                <c:pt idx="0">
                  <c:v>0.2155899007107589</c:v>
                </c:pt>
                <c:pt idx="1">
                  <c:v>0.21710783956190927</c:v>
                </c:pt>
                <c:pt idx="2">
                  <c:v>0.21860003344959456</c:v>
                </c:pt>
                <c:pt idx="3">
                  <c:v>0.22057346747694329</c:v>
                </c:pt>
                <c:pt idx="4">
                  <c:v>0.2259914718594187</c:v>
                </c:pt>
                <c:pt idx="5">
                  <c:v>0.2252546559260038</c:v>
                </c:pt>
                <c:pt idx="6">
                  <c:v>0.22844008500338475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14-4A42-8AD2-C5B90D0E0ABC}"/>
            </c:ext>
          </c:extLst>
        </c:ser>
        <c:ser>
          <c:idx val="22"/>
          <c:order val="22"/>
          <c:tx>
            <c:strRef>
              <c:f>rekap!$A$24</c:f>
              <c:strCache>
                <c:ptCount val="1"/>
                <c:pt idx="0">
                  <c:v>Jember-Banyuwangi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>
                  <a:lumMod val="80000"/>
                </a:schemeClr>
              </a:solidFill>
              <a:ln w="9525" cap="flat" cmpd="sng" algn="ctr">
                <a:solidFill>
                  <a:schemeClr val="accent5">
                    <a:lumMod val="8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rekap!$B$24:$H$24</c:f>
              <c:numCache>
                <c:formatCode>0.0000</c:formatCode>
                <c:ptCount val="7"/>
                <c:pt idx="0">
                  <c:v>0.24655691515171996</c:v>
                </c:pt>
                <c:pt idx="1">
                  <c:v>0.24967888311994538</c:v>
                </c:pt>
                <c:pt idx="2">
                  <c:v>0.25126394795162071</c:v>
                </c:pt>
                <c:pt idx="3">
                  <c:v>0.22249269289069484</c:v>
                </c:pt>
                <c:pt idx="4">
                  <c:v>0.22306987391128472</c:v>
                </c:pt>
                <c:pt idx="5">
                  <c:v>0.22505757503747373</c:v>
                </c:pt>
                <c:pt idx="6">
                  <c:v>0.22600656933719956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14-4A42-8AD2-C5B90D0E0ABC}"/>
            </c:ext>
          </c:extLst>
        </c:ser>
        <c:ser>
          <c:idx val="23"/>
          <c:order val="23"/>
          <c:tx>
            <c:strRef>
              <c:f>rekap!$A$25</c:f>
              <c:strCache>
                <c:ptCount val="1"/>
                <c:pt idx="0">
                  <c:v>Pulau Jawa</c:v>
                </c:pt>
              </c:strCache>
            </c:strRef>
          </c:tx>
          <c:spPr>
            <a:ln w="22225" cap="rnd" cmpd="sng" algn="ctr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triangle"/>
            <c:size val="5"/>
            <c:spPr>
              <a:solidFill>
                <a:srgbClr val="C00000">
                  <a:alpha val="99000"/>
                </a:srgbClr>
              </a:solidFill>
              <a:ln w="9525" cap="flat" cmpd="sng" algn="ctr">
                <a:solidFill>
                  <a:schemeClr val="accent6">
                    <a:lumMod val="20000"/>
                    <a:lumOff val="80000"/>
                  </a:schemeClr>
                </a:solidFill>
                <a:round/>
              </a:ln>
              <a:effectLst/>
            </c:spPr>
          </c:marker>
          <c:cat>
            <c:numRef>
              <c:f>rekap!$B$1:$H$1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rekap!$B$25:$H$25</c:f>
              <c:numCache>
                <c:formatCode>0.0000</c:formatCode>
                <c:ptCount val="7"/>
                <c:pt idx="0">
                  <c:v>0.59171456618811924</c:v>
                </c:pt>
                <c:pt idx="1">
                  <c:v>0.58890431163834234</c:v>
                </c:pt>
                <c:pt idx="2">
                  <c:v>0.64277171712110059</c:v>
                </c:pt>
                <c:pt idx="3">
                  <c:v>0.60485276033705071</c:v>
                </c:pt>
                <c:pt idx="4">
                  <c:v>0.6055297522435803</c:v>
                </c:pt>
                <c:pt idx="5">
                  <c:v>0.60761021845094088</c:v>
                </c:pt>
                <c:pt idx="6">
                  <c:v>0.60825043935414069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14-4A42-8AD2-C5B90D0E0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marker val="1"/>
        <c:smooth val="0"/>
        <c:axId val="565905087"/>
        <c:axId val="56589068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rekap!$A$2</c15:sqref>
                        </c15:formulaRef>
                      </c:ext>
                    </c:extLst>
                    <c:strCache>
                      <c:ptCount val="1"/>
                      <c:pt idx="0">
                        <c:v>Banten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rekap!$B$2:$H$2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0.86460801787250441</c:v>
                      </c:pt>
                      <c:pt idx="1">
                        <c:v>0.86319622933074236</c:v>
                      </c:pt>
                      <c:pt idx="2">
                        <c:v>0.86219641152851845</c:v>
                      </c:pt>
                      <c:pt idx="3">
                        <c:v>0.88151583506499942</c:v>
                      </c:pt>
                      <c:pt idx="4">
                        <c:v>0.89007089185822785</c:v>
                      </c:pt>
                      <c:pt idx="5">
                        <c:v>0.89237824626125484</c:v>
                      </c:pt>
                      <c:pt idx="6">
                        <c:v>0.89921595356460982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F14-4A42-8AD2-C5B90D0E0ABC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rekap!$A$3</c15:sqref>
                        </c15:formulaRef>
                      </c:ext>
                    </c:extLst>
                    <c:strCache>
                      <c:ptCount val="1"/>
                      <c:pt idx="0">
                        <c:v>Jabodetabekpunjur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rekap!$B$3:$H$3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0.68302710906646769</c:v>
                      </c:pt>
                      <c:pt idx="1">
                        <c:v>0.6817306053571599</c:v>
                      </c:pt>
                      <c:pt idx="2">
                        <c:v>0.67987447316459604</c:v>
                      </c:pt>
                      <c:pt idx="3">
                        <c:v>0.68118820016974257</c:v>
                      </c:pt>
                      <c:pt idx="4">
                        <c:v>0.68318325428765581</c:v>
                      </c:pt>
                      <c:pt idx="5">
                        <c:v>0.68598880376468363</c:v>
                      </c:pt>
                      <c:pt idx="6">
                        <c:v>0.68789128976663338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F14-4A42-8AD2-C5B90D0E0AB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rekap!$A$5</c15:sqref>
                        </c15:formulaRef>
                      </c:ext>
                    </c:extLst>
                    <c:strCache>
                      <c:ptCount val="1"/>
                      <c:pt idx="0">
                        <c:v>Ciayumajakuning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rekap!$B$5:$H$5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0.50755920511874597</c:v>
                      </c:pt>
                      <c:pt idx="1">
                        <c:v>0.50022954609324033</c:v>
                      </c:pt>
                      <c:pt idx="2">
                        <c:v>0.49870050438496238</c:v>
                      </c:pt>
                      <c:pt idx="3">
                        <c:v>0.49699616575824579</c:v>
                      </c:pt>
                      <c:pt idx="4">
                        <c:v>0.49238141445515748</c:v>
                      </c:pt>
                      <c:pt idx="5">
                        <c:v>0.4896365104858057</c:v>
                      </c:pt>
                      <c:pt idx="6">
                        <c:v>0.4951402508057603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F14-4A42-8AD2-C5B90D0E0ABC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rekap!$A$8</c15:sqref>
                        </c15:formulaRef>
                      </c:ext>
                    </c:extLst>
                    <c:strCache>
                      <c:ptCount val="1"/>
                      <c:pt idx="0">
                        <c:v>Cekungan Bandung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rekap!$B$8:$H$8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0.52402363978286615</c:v>
                      </c:pt>
                      <c:pt idx="1">
                        <c:v>0.53126722337709598</c:v>
                      </c:pt>
                      <c:pt idx="2">
                        <c:v>0.53103027167331274</c:v>
                      </c:pt>
                      <c:pt idx="3">
                        <c:v>0.55656065294967771</c:v>
                      </c:pt>
                      <c:pt idx="4">
                        <c:v>0.56026051874363925</c:v>
                      </c:pt>
                      <c:pt idx="5">
                        <c:v>0.56183680947727765</c:v>
                      </c:pt>
                      <c:pt idx="6">
                        <c:v>0.56265426906577098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F14-4A42-8AD2-C5B90D0E0ABC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rekap!$A$9</c15:sqref>
                        </c15:formulaRef>
                      </c:ext>
                    </c:extLst>
                    <c:strCache>
                      <c:ptCount val="1"/>
                      <c:pt idx="0">
                        <c:v>Barlingmascakeb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rekap!$B$9:$H$9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0.49451837221861433</c:v>
                      </c:pt>
                      <c:pt idx="1">
                        <c:v>0.48545745970894461</c:v>
                      </c:pt>
                      <c:pt idx="2">
                        <c:v>0.47339626167727517</c:v>
                      </c:pt>
                      <c:pt idx="3">
                        <c:v>0.43072792044347802</c:v>
                      </c:pt>
                      <c:pt idx="4">
                        <c:v>0.42500701697125415</c:v>
                      </c:pt>
                      <c:pt idx="5">
                        <c:v>0.42429551664227932</c:v>
                      </c:pt>
                      <c:pt idx="6">
                        <c:v>0.42538609484883355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F14-4A42-8AD2-C5B90D0E0ABC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rekap!$A$11</c15:sqref>
                        </c15:formulaRef>
                      </c:ext>
                    </c:extLst>
                    <c:strCache>
                      <c:ptCount val="1"/>
                      <c:pt idx="0">
                        <c:v>Subosukawonosraten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rekap!$B$11:$H$11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0.35783055454846646</c:v>
                      </c:pt>
                      <c:pt idx="1">
                        <c:v>0.35859199987538448</c:v>
                      </c:pt>
                      <c:pt idx="2">
                        <c:v>0.35952933589194269</c:v>
                      </c:pt>
                      <c:pt idx="3">
                        <c:v>0.38142940740194636</c:v>
                      </c:pt>
                      <c:pt idx="4">
                        <c:v>0.38272044441094516</c:v>
                      </c:pt>
                      <c:pt idx="5">
                        <c:v>0.38474911684297547</c:v>
                      </c:pt>
                      <c:pt idx="6">
                        <c:v>0.38642322089806413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F14-4A42-8AD2-C5B90D0E0ABC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rekap!$A$14</c15:sqref>
                        </c15:formulaRef>
                      </c:ext>
                    </c:extLst>
                    <c:strCache>
                      <c:ptCount val="1"/>
                      <c:pt idx="0">
                        <c:v>Kedungsepur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rekap!$B$14:$H$14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0.59405815303316678</c:v>
                      </c:pt>
                      <c:pt idx="1">
                        <c:v>0.59297610421068614</c:v>
                      </c:pt>
                      <c:pt idx="2">
                        <c:v>0.59397928895141139</c:v>
                      </c:pt>
                      <c:pt idx="3">
                        <c:v>0.63332370911153535</c:v>
                      </c:pt>
                      <c:pt idx="4">
                        <c:v>0.63899573310769631</c:v>
                      </c:pt>
                      <c:pt idx="5">
                        <c:v>0.6391228157848613</c:v>
                      </c:pt>
                      <c:pt idx="6">
                        <c:v>0.64152539658491881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F14-4A42-8AD2-C5B90D0E0ABC}"/>
                  </c:ext>
                </c:extLst>
              </c15:ser>
            </c15:filteredLineSeries>
            <c15:filteredLine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rekap!$A$17</c15:sqref>
                        </c15:formulaRef>
                      </c:ext>
                    </c:extLst>
                    <c:strCache>
                      <c:ptCount val="1"/>
                      <c:pt idx="0">
                        <c:v>DIY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rekap!$B$17:$H$17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0.48445320732528468</c:v>
                      </c:pt>
                      <c:pt idx="1">
                        <c:v>0.47843356217491961</c:v>
                      </c:pt>
                      <c:pt idx="2">
                        <c:v>0.46378271689343092</c:v>
                      </c:pt>
                      <c:pt idx="3">
                        <c:v>0.52308837052638113</c:v>
                      </c:pt>
                      <c:pt idx="4">
                        <c:v>0.52443030823273684</c:v>
                      </c:pt>
                      <c:pt idx="5">
                        <c:v>0.52377048125862924</c:v>
                      </c:pt>
                      <c:pt idx="6">
                        <c:v>0.52474212917941876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F14-4A42-8AD2-C5B90D0E0ABC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rekap!$A$18</c15:sqref>
                        </c15:formulaRef>
                      </c:ext>
                    </c:extLst>
                    <c:strCache>
                      <c:ptCount val="1"/>
                      <c:pt idx="0">
                        <c:v>Germakertosusilo Plus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5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rekap!$B$18:$H$18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0.64176644775806835</c:v>
                      </c:pt>
                      <c:pt idx="1">
                        <c:v>0.64594559386163541</c:v>
                      </c:pt>
                      <c:pt idx="2">
                        <c:v>0.65738614467577572</c:v>
                      </c:pt>
                      <c:pt idx="3">
                        <c:v>0.6684877652469009</c:v>
                      </c:pt>
                      <c:pt idx="4">
                        <c:v>0.67608914503893236</c:v>
                      </c:pt>
                      <c:pt idx="5">
                        <c:v>0.68730451953271088</c:v>
                      </c:pt>
                      <c:pt idx="6">
                        <c:v>0.69430832037457568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F14-4A42-8AD2-C5B90D0E0ABC}"/>
                  </c:ext>
                </c:extLst>
              </c15:ser>
            </c15:filteredLineSeries>
            <c15:filteredLine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rekap!$A$19</c15:sqref>
                        </c15:formulaRef>
                      </c:ext>
                    </c:extLst>
                    <c:strCache>
                      <c:ptCount val="1"/>
                      <c:pt idx="0">
                        <c:v>Malang Raya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rekap!$B$19:$H$19</c15:sqref>
                        </c15:formulaRef>
                      </c:ext>
                    </c:extLst>
                    <c:numCache>
                      <c:formatCode>0.0000</c:formatCode>
                      <c:ptCount val="7"/>
                      <c:pt idx="0">
                        <c:v>0.37429941606212336</c:v>
                      </c:pt>
                      <c:pt idx="1">
                        <c:v>0.37607374551811629</c:v>
                      </c:pt>
                      <c:pt idx="2">
                        <c:v>0.37805370712964514</c:v>
                      </c:pt>
                      <c:pt idx="3">
                        <c:v>0.38417849893919054</c:v>
                      </c:pt>
                      <c:pt idx="4">
                        <c:v>0.388550854997742</c:v>
                      </c:pt>
                      <c:pt idx="5">
                        <c:v>0.39269176317565246</c:v>
                      </c:pt>
                      <c:pt idx="6">
                        <c:v>0.39664437425949578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FF14-4A42-8AD2-C5B90D0E0ABC}"/>
                  </c:ext>
                </c:extLst>
              </c15:ser>
            </c15:filteredLineSeries>
          </c:ext>
        </c:extLst>
      </c:lineChart>
      <c:catAx>
        <c:axId val="56590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890687"/>
        <c:crosses val="autoZero"/>
        <c:auto val="1"/>
        <c:lblAlgn val="ctr"/>
        <c:lblOffset val="100"/>
        <c:noMultiLvlLbl val="0"/>
      </c:catAx>
      <c:valAx>
        <c:axId val="565890687"/>
        <c:scaling>
          <c:orientation val="minMax"/>
          <c:max val="1.3"/>
          <c:min val="0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905087"/>
        <c:crosses val="autoZero"/>
        <c:crossBetween val="between"/>
        <c:majorUnit val="0.30000000000000004"/>
        <c:minorUnit val="2.0000000000000004E-2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39849182586174E-2"/>
          <c:y val="0.76709798533415874"/>
          <c:w val="0.92654002570708605"/>
          <c:h val="0.21372670401070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rekap!$B$58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tint val="44000"/>
              </a:schemeClr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rekap!$B$59:$B$68</c:f>
              <c:numCache>
                <c:formatCode>0.0000</c:formatCode>
                <c:ptCount val="10"/>
                <c:pt idx="0">
                  <c:v>0.86460801787250441</c:v>
                </c:pt>
                <c:pt idx="1">
                  <c:v>0.68302710906646769</c:v>
                </c:pt>
                <c:pt idx="2">
                  <c:v>0.52402363978286615</c:v>
                </c:pt>
                <c:pt idx="3">
                  <c:v>0.50755920511874597</c:v>
                </c:pt>
                <c:pt idx="4">
                  <c:v>0.59405815303316678</c:v>
                </c:pt>
                <c:pt idx="5">
                  <c:v>0.49451837221861433</c:v>
                </c:pt>
                <c:pt idx="6">
                  <c:v>0.35783055454846646</c:v>
                </c:pt>
                <c:pt idx="7">
                  <c:v>0.48445320732528468</c:v>
                </c:pt>
                <c:pt idx="8">
                  <c:v>0.64176644775806835</c:v>
                </c:pt>
                <c:pt idx="9">
                  <c:v>0.37429941606212336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1-4A96-B8E8-B43F822D0683}"/>
            </c:ext>
          </c:extLst>
        </c:ser>
        <c:ser>
          <c:idx val="1"/>
          <c:order val="1"/>
          <c:tx>
            <c:strRef>
              <c:f>rekap!$C$58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rekap!$C$59:$C$68</c:f>
              <c:numCache>
                <c:formatCode>0.0000</c:formatCode>
                <c:ptCount val="10"/>
                <c:pt idx="0">
                  <c:v>0.86319622933074236</c:v>
                </c:pt>
                <c:pt idx="1">
                  <c:v>0.6817306053571599</c:v>
                </c:pt>
                <c:pt idx="2">
                  <c:v>0.53126722337709598</c:v>
                </c:pt>
                <c:pt idx="3">
                  <c:v>0.50022954609324033</c:v>
                </c:pt>
                <c:pt idx="4">
                  <c:v>0.59297610421068614</c:v>
                </c:pt>
                <c:pt idx="5">
                  <c:v>0.48545745970894461</c:v>
                </c:pt>
                <c:pt idx="6">
                  <c:v>0.35859199987538448</c:v>
                </c:pt>
                <c:pt idx="7">
                  <c:v>0.47843356217491961</c:v>
                </c:pt>
                <c:pt idx="8">
                  <c:v>0.64594559386163541</c:v>
                </c:pt>
                <c:pt idx="9">
                  <c:v>0.37607374551811629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1-4A96-B8E8-B43F822D0683}"/>
            </c:ext>
          </c:extLst>
        </c:ser>
        <c:ser>
          <c:idx val="2"/>
          <c:order val="2"/>
          <c:tx>
            <c:strRef>
              <c:f>rekap!$D$58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tint val="72000"/>
              </a:schemeClr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rekap!$D$59:$D$68</c:f>
              <c:numCache>
                <c:formatCode>0.0000</c:formatCode>
                <c:ptCount val="10"/>
                <c:pt idx="0">
                  <c:v>0.86219641152851845</c:v>
                </c:pt>
                <c:pt idx="1">
                  <c:v>0.67987447316459604</c:v>
                </c:pt>
                <c:pt idx="2">
                  <c:v>0.53103027167331274</c:v>
                </c:pt>
                <c:pt idx="3">
                  <c:v>0.49870050438496238</c:v>
                </c:pt>
                <c:pt idx="4">
                  <c:v>0.59397928895141139</c:v>
                </c:pt>
                <c:pt idx="5">
                  <c:v>0.47339626167727517</c:v>
                </c:pt>
                <c:pt idx="6">
                  <c:v>0.35952933589194269</c:v>
                </c:pt>
                <c:pt idx="7">
                  <c:v>0.46378271689343092</c:v>
                </c:pt>
                <c:pt idx="8">
                  <c:v>0.65738614467577572</c:v>
                </c:pt>
                <c:pt idx="9">
                  <c:v>0.37805370712964514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A1-4A96-B8E8-B43F822D0683}"/>
            </c:ext>
          </c:extLst>
        </c:ser>
        <c:ser>
          <c:idx val="3"/>
          <c:order val="3"/>
          <c:tx>
            <c:strRef>
              <c:f>rekap!$E$58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rekap!$E$59:$E$68</c:f>
              <c:numCache>
                <c:formatCode>0.0000</c:formatCode>
                <c:ptCount val="10"/>
                <c:pt idx="0">
                  <c:v>0.88151583506499942</c:v>
                </c:pt>
                <c:pt idx="1">
                  <c:v>0.68118820016974257</c:v>
                </c:pt>
                <c:pt idx="2">
                  <c:v>0.55656065294967771</c:v>
                </c:pt>
                <c:pt idx="3">
                  <c:v>0.49699616575824579</c:v>
                </c:pt>
                <c:pt idx="4">
                  <c:v>0.63332370911153535</c:v>
                </c:pt>
                <c:pt idx="5">
                  <c:v>0.43072792044347802</c:v>
                </c:pt>
                <c:pt idx="6">
                  <c:v>0.38142940740194636</c:v>
                </c:pt>
                <c:pt idx="7">
                  <c:v>0.52308837052638113</c:v>
                </c:pt>
                <c:pt idx="8">
                  <c:v>0.6684877652469009</c:v>
                </c:pt>
                <c:pt idx="9">
                  <c:v>0.38417849893919054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A1-4A96-B8E8-B43F822D0683}"/>
            </c:ext>
          </c:extLst>
        </c:ser>
        <c:ser>
          <c:idx val="4"/>
          <c:order val="4"/>
          <c:tx>
            <c:strRef>
              <c:f>rekap!$F$58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rekap!$F$59:$F$68</c:f>
              <c:numCache>
                <c:formatCode>0.0000</c:formatCode>
                <c:ptCount val="10"/>
                <c:pt idx="0">
                  <c:v>0.89007089185822785</c:v>
                </c:pt>
                <c:pt idx="1">
                  <c:v>0.68318325428765581</c:v>
                </c:pt>
                <c:pt idx="2">
                  <c:v>0.56026051874363925</c:v>
                </c:pt>
                <c:pt idx="3">
                  <c:v>0.49238141445515748</c:v>
                </c:pt>
                <c:pt idx="4">
                  <c:v>0.63899573310769631</c:v>
                </c:pt>
                <c:pt idx="5">
                  <c:v>0.42500701697125415</c:v>
                </c:pt>
                <c:pt idx="6">
                  <c:v>0.38272044441094516</c:v>
                </c:pt>
                <c:pt idx="7">
                  <c:v>0.52443030823273684</c:v>
                </c:pt>
                <c:pt idx="8">
                  <c:v>0.67608914503893236</c:v>
                </c:pt>
                <c:pt idx="9">
                  <c:v>0.388550854997742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A1-4A96-B8E8-B43F822D0683}"/>
            </c:ext>
          </c:extLst>
        </c:ser>
        <c:ser>
          <c:idx val="5"/>
          <c:order val="5"/>
          <c:tx>
            <c:strRef>
              <c:f>rekap!$G$58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rekap!$G$59:$G$68</c:f>
              <c:numCache>
                <c:formatCode>0.0000</c:formatCode>
                <c:ptCount val="10"/>
                <c:pt idx="0">
                  <c:v>0.89237824626125484</c:v>
                </c:pt>
                <c:pt idx="1">
                  <c:v>0.68598880376468363</c:v>
                </c:pt>
                <c:pt idx="2">
                  <c:v>0.56183680947727765</c:v>
                </c:pt>
                <c:pt idx="3">
                  <c:v>0.4896365104858057</c:v>
                </c:pt>
                <c:pt idx="4">
                  <c:v>0.6391228157848613</c:v>
                </c:pt>
                <c:pt idx="5">
                  <c:v>0.42429551664227932</c:v>
                </c:pt>
                <c:pt idx="6">
                  <c:v>0.38474911684297547</c:v>
                </c:pt>
                <c:pt idx="7">
                  <c:v>0.52377048125862924</c:v>
                </c:pt>
                <c:pt idx="8">
                  <c:v>0.68730451953271088</c:v>
                </c:pt>
                <c:pt idx="9">
                  <c:v>0.39269176317565246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A1-4A96-B8E8-B43F822D0683}"/>
            </c:ext>
          </c:extLst>
        </c:ser>
        <c:ser>
          <c:idx val="6"/>
          <c:order val="6"/>
          <c:tx>
            <c:strRef>
              <c:f>rekap!$H$58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shade val="72000"/>
              </a:schemeClr>
            </a:solidFill>
            <a:ln>
              <a:noFill/>
            </a:ln>
            <a:effectLst/>
          </c:spPr>
          <c:invertIfNegative val="0"/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rekap!$H$59:$H$68</c:f>
              <c:numCache>
                <c:formatCode>0.0000</c:formatCode>
                <c:ptCount val="10"/>
                <c:pt idx="0">
                  <c:v>0.89921595356460982</c:v>
                </c:pt>
                <c:pt idx="1">
                  <c:v>0.68789128976663338</c:v>
                </c:pt>
                <c:pt idx="2">
                  <c:v>0.56265426906577098</c:v>
                </c:pt>
                <c:pt idx="3">
                  <c:v>0.4951402508057603</c:v>
                </c:pt>
                <c:pt idx="4">
                  <c:v>0.64152539658491881</c:v>
                </c:pt>
                <c:pt idx="5">
                  <c:v>0.42538609484883355</c:v>
                </c:pt>
                <c:pt idx="6">
                  <c:v>0.38642322089806413</c:v>
                </c:pt>
                <c:pt idx="7">
                  <c:v>0.52474212917941876</c:v>
                </c:pt>
                <c:pt idx="8">
                  <c:v>0.69430832037457568</c:v>
                </c:pt>
                <c:pt idx="9">
                  <c:v>0.39664437425949578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A1-4A96-B8E8-B43F822D0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47408"/>
        <c:axId val="81746448"/>
      </c:barChart>
      <c:lineChart>
        <c:grouping val="standard"/>
        <c:varyColors val="0"/>
        <c:ser>
          <c:idx val="7"/>
          <c:order val="7"/>
          <c:tx>
            <c:strRef>
              <c:f>rekap!$I$58</c:f>
              <c:strCache>
                <c:ptCount val="1"/>
                <c:pt idx="0">
                  <c:v>Pulau Jawa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581024618498454E-2"/>
                  <c:y val="-3.2747944486303394E-2"/>
                </c:manualLayout>
              </c:layout>
              <c:spPr>
                <a:noFill/>
                <a:ln>
                  <a:solidFill>
                    <a:srgbClr val="C00000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A1-4A96-B8E8-B43F822D0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rekap!$I$59:$I$68</c:f>
              <c:numCache>
                <c:formatCode>0.0000</c:formatCode>
                <c:ptCount val="10"/>
                <c:pt idx="0">
                  <c:v>0.60709053790475365</c:v>
                </c:pt>
                <c:pt idx="1">
                  <c:v>0.60709053790475365</c:v>
                </c:pt>
                <c:pt idx="2">
                  <c:v>0.60709053790475365</c:v>
                </c:pt>
                <c:pt idx="3">
                  <c:v>0.60709053790475365</c:v>
                </c:pt>
                <c:pt idx="4">
                  <c:v>0.60709053790475365</c:v>
                </c:pt>
                <c:pt idx="5">
                  <c:v>0.60709053790475365</c:v>
                </c:pt>
                <c:pt idx="6">
                  <c:v>0.60709053790475365</c:v>
                </c:pt>
                <c:pt idx="7">
                  <c:v>0.60709053790475365</c:v>
                </c:pt>
                <c:pt idx="8">
                  <c:v>0.60709053790475365</c:v>
                </c:pt>
                <c:pt idx="9">
                  <c:v>0.60709053790475365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A1-4A96-B8E8-B43F822D0683}"/>
            </c:ext>
          </c:extLst>
        </c:ser>
        <c:ser>
          <c:idx val="8"/>
          <c:order val="8"/>
          <c:tx>
            <c:strRef>
              <c:f>rekap!$J$58</c:f>
              <c:strCache>
                <c:ptCount val="1"/>
                <c:pt idx="0">
                  <c:v>Non-Aglomerasi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7506921969613473E-2"/>
                  <c:y val="-3.2747944486303367E-2"/>
                </c:manualLayout>
              </c:layout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A1-4A96-B8E8-B43F822D0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rekap!$A$59:$A$68</c:f>
              <c:strCache>
                <c:ptCount val="10"/>
                <c:pt idx="0">
                  <c:v>Banten</c:v>
                </c:pt>
                <c:pt idx="1">
                  <c:v>Jabodetabekpunjur</c:v>
                </c:pt>
                <c:pt idx="2">
                  <c:v>Cekungan Bandung</c:v>
                </c:pt>
                <c:pt idx="3">
                  <c:v>Ciayumajakuning</c:v>
                </c:pt>
                <c:pt idx="4">
                  <c:v>Kedungsepur</c:v>
                </c:pt>
                <c:pt idx="5">
                  <c:v>Barlingmascakeb</c:v>
                </c:pt>
                <c:pt idx="6">
                  <c:v>Subosukawonosraten</c:v>
                </c:pt>
                <c:pt idx="7">
                  <c:v>DIY</c:v>
                </c:pt>
                <c:pt idx="8">
                  <c:v>Germakertosusilo Plus</c:v>
                </c:pt>
                <c:pt idx="9">
                  <c:v>Malang Raya</c:v>
                </c:pt>
              </c:strCache>
            </c:strRef>
          </c:cat>
          <c:val>
            <c:numRef>
              <c:f>rekap!$J$59:$J$68</c:f>
              <c:numCache>
                <c:formatCode>0.0000</c:formatCode>
                <c:ptCount val="10"/>
                <c:pt idx="0">
                  <c:v>0.38728526550401321</c:v>
                </c:pt>
                <c:pt idx="1">
                  <c:v>0.38728526550401321</c:v>
                </c:pt>
                <c:pt idx="2">
                  <c:v>0.38728526550401321</c:v>
                </c:pt>
                <c:pt idx="3">
                  <c:v>0.38728526550401321</c:v>
                </c:pt>
                <c:pt idx="4">
                  <c:v>0.38728526550401321</c:v>
                </c:pt>
                <c:pt idx="5">
                  <c:v>0.38728526550401321</c:v>
                </c:pt>
                <c:pt idx="6">
                  <c:v>0.38728526550401321</c:v>
                </c:pt>
                <c:pt idx="7">
                  <c:v>0.38728526550401321</c:v>
                </c:pt>
                <c:pt idx="8">
                  <c:v>0.38728526550401321</c:v>
                </c:pt>
                <c:pt idx="9">
                  <c:v>0.38728526550401321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A1-4A96-B8E8-B43F822D0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503072"/>
        <c:axId val="632497792"/>
      </c:lineChart>
      <c:catAx>
        <c:axId val="8174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46448"/>
        <c:crosses val="autoZero"/>
        <c:auto val="1"/>
        <c:lblAlgn val="ctr"/>
        <c:lblOffset val="100"/>
        <c:noMultiLvlLbl val="0"/>
      </c:catAx>
      <c:valAx>
        <c:axId val="817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47408"/>
        <c:crosses val="autoZero"/>
        <c:crossBetween val="between"/>
        <c:majorUnit val="0.2"/>
      </c:valAx>
      <c:valAx>
        <c:axId val="632497792"/>
        <c:scaling>
          <c:orientation val="minMax"/>
        </c:scaling>
        <c:delete val="0"/>
        <c:axPos val="r"/>
        <c:numFmt formatCode="0.0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503072"/>
        <c:crosses val="max"/>
        <c:crossBetween val="between"/>
      </c:valAx>
      <c:catAx>
        <c:axId val="63250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2497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rekap!$A$59</c:f>
              <c:strCache>
                <c:ptCount val="1"/>
                <c:pt idx="0">
                  <c:v>Banten</c:v>
                </c:pt>
              </c:strCache>
            </c:strRef>
          </c:tx>
          <c:spPr>
            <a:ln w="28575" cap="rnd">
              <a:solidFill>
                <a:schemeClr val="accent4">
                  <a:tint val="41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41000"/>
                </a:schemeClr>
              </a:solidFill>
              <a:ln w="9525">
                <a:solidFill>
                  <a:schemeClr val="accent4">
                    <a:tint val="41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rekap!$B$59:$H$59</c:f>
              <c:numCache>
                <c:formatCode>0.0000</c:formatCode>
                <c:ptCount val="7"/>
                <c:pt idx="0">
                  <c:v>0.86460801787250441</c:v>
                </c:pt>
                <c:pt idx="1">
                  <c:v>0.86319622933074236</c:v>
                </c:pt>
                <c:pt idx="2">
                  <c:v>0.86219641152851845</c:v>
                </c:pt>
                <c:pt idx="3">
                  <c:v>0.88151583506499942</c:v>
                </c:pt>
                <c:pt idx="4">
                  <c:v>0.89007089185822785</c:v>
                </c:pt>
                <c:pt idx="5">
                  <c:v>0.89237824626125484</c:v>
                </c:pt>
                <c:pt idx="6">
                  <c:v>0.89921595356460982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8-40F2-B2CC-3982EA5B2855}"/>
            </c:ext>
          </c:extLst>
        </c:ser>
        <c:ser>
          <c:idx val="1"/>
          <c:order val="1"/>
          <c:tx>
            <c:strRef>
              <c:f>rekap!$A$64</c:f>
              <c:strCache>
                <c:ptCount val="1"/>
                <c:pt idx="0">
                  <c:v>Barlingmascakeb</c:v>
                </c:pt>
              </c:strCache>
            </c:strRef>
          </c:tx>
          <c:spPr>
            <a:ln w="28575" cap="rnd">
              <a:solidFill>
                <a:schemeClr val="accent4">
                  <a:tint val="52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52000"/>
                </a:schemeClr>
              </a:solidFill>
              <a:ln w="9525">
                <a:solidFill>
                  <a:schemeClr val="accent4">
                    <a:tint val="52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rekap!$B$64:$H$64</c:f>
              <c:numCache>
                <c:formatCode>0.0000</c:formatCode>
                <c:ptCount val="7"/>
                <c:pt idx="0">
                  <c:v>0.49451837221861433</c:v>
                </c:pt>
                <c:pt idx="1">
                  <c:v>0.48545745970894461</c:v>
                </c:pt>
                <c:pt idx="2">
                  <c:v>0.47339626167727517</c:v>
                </c:pt>
                <c:pt idx="3">
                  <c:v>0.43072792044347802</c:v>
                </c:pt>
                <c:pt idx="4">
                  <c:v>0.42500701697125415</c:v>
                </c:pt>
                <c:pt idx="5">
                  <c:v>0.42429551664227932</c:v>
                </c:pt>
                <c:pt idx="6">
                  <c:v>0.42538609484883355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8-40F2-B2CC-3982EA5B2855}"/>
            </c:ext>
          </c:extLst>
        </c:ser>
        <c:ser>
          <c:idx val="2"/>
          <c:order val="2"/>
          <c:tx>
            <c:strRef>
              <c:f>rekap!$A$61</c:f>
              <c:strCache>
                <c:ptCount val="1"/>
                <c:pt idx="0">
                  <c:v>Cekungan Bandung</c:v>
                </c:pt>
              </c:strCache>
            </c:strRef>
          </c:tx>
          <c:spPr>
            <a:ln w="28575" cap="rnd">
              <a:solidFill>
                <a:schemeClr val="accent4">
                  <a:tint val="63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63000"/>
                </a:schemeClr>
              </a:solidFill>
              <a:ln w="9525">
                <a:solidFill>
                  <a:schemeClr val="accent4">
                    <a:tint val="63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rekap!$B$61:$H$61</c:f>
              <c:numCache>
                <c:formatCode>0.0000</c:formatCode>
                <c:ptCount val="7"/>
                <c:pt idx="0">
                  <c:v>0.52402363978286615</c:v>
                </c:pt>
                <c:pt idx="1">
                  <c:v>0.53126722337709598</c:v>
                </c:pt>
                <c:pt idx="2">
                  <c:v>0.53103027167331274</c:v>
                </c:pt>
                <c:pt idx="3">
                  <c:v>0.55656065294967771</c:v>
                </c:pt>
                <c:pt idx="4">
                  <c:v>0.56026051874363925</c:v>
                </c:pt>
                <c:pt idx="5">
                  <c:v>0.56183680947727765</c:v>
                </c:pt>
                <c:pt idx="6">
                  <c:v>0.56265426906577098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8-40F2-B2CC-3982EA5B2855}"/>
            </c:ext>
          </c:extLst>
        </c:ser>
        <c:ser>
          <c:idx val="3"/>
          <c:order val="3"/>
          <c:tx>
            <c:strRef>
              <c:f>rekap!$A$62</c:f>
              <c:strCache>
                <c:ptCount val="1"/>
                <c:pt idx="0">
                  <c:v>Ciayumajakuning</c:v>
                </c:pt>
              </c:strCache>
            </c:strRef>
          </c:tx>
          <c:spPr>
            <a:ln w="28575" cap="rnd">
              <a:solidFill>
                <a:schemeClr val="accent4">
                  <a:tint val="74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74000"/>
                </a:schemeClr>
              </a:solidFill>
              <a:ln w="9525">
                <a:solidFill>
                  <a:schemeClr val="accent4">
                    <a:tint val="74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rekap!$B$62:$H$62</c:f>
              <c:numCache>
                <c:formatCode>0.0000</c:formatCode>
                <c:ptCount val="7"/>
                <c:pt idx="0">
                  <c:v>0.50755920511874597</c:v>
                </c:pt>
                <c:pt idx="1">
                  <c:v>0.50022954609324033</c:v>
                </c:pt>
                <c:pt idx="2">
                  <c:v>0.49870050438496238</c:v>
                </c:pt>
                <c:pt idx="3">
                  <c:v>0.49699616575824579</c:v>
                </c:pt>
                <c:pt idx="4">
                  <c:v>0.49238141445515748</c:v>
                </c:pt>
                <c:pt idx="5">
                  <c:v>0.4896365104858057</c:v>
                </c:pt>
                <c:pt idx="6">
                  <c:v>0.4951402508057603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A8-40F2-B2CC-3982EA5B2855}"/>
            </c:ext>
          </c:extLst>
        </c:ser>
        <c:ser>
          <c:idx val="4"/>
          <c:order val="4"/>
          <c:tx>
            <c:strRef>
              <c:f>rekap!$A$66</c:f>
              <c:strCache>
                <c:ptCount val="1"/>
                <c:pt idx="0">
                  <c:v>DIY</c:v>
                </c:pt>
              </c:strCache>
            </c:strRef>
          </c:tx>
          <c:spPr>
            <a:ln w="28575" cap="rnd">
              <a:solidFill>
                <a:schemeClr val="accent4">
                  <a:tint val="84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84000"/>
                </a:schemeClr>
              </a:solidFill>
              <a:ln w="9525">
                <a:solidFill>
                  <a:schemeClr val="accent4">
                    <a:tint val="84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rekap!$B$66:$H$66</c:f>
              <c:numCache>
                <c:formatCode>0.0000</c:formatCode>
                <c:ptCount val="7"/>
                <c:pt idx="0">
                  <c:v>0.48445320732528468</c:v>
                </c:pt>
                <c:pt idx="1">
                  <c:v>0.47843356217491961</c:v>
                </c:pt>
                <c:pt idx="2">
                  <c:v>0.46378271689343092</c:v>
                </c:pt>
                <c:pt idx="3">
                  <c:v>0.52308837052638113</c:v>
                </c:pt>
                <c:pt idx="4">
                  <c:v>0.52443030823273684</c:v>
                </c:pt>
                <c:pt idx="5">
                  <c:v>0.52377048125862924</c:v>
                </c:pt>
                <c:pt idx="6">
                  <c:v>0.52474212917941876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A8-40F2-B2CC-3982EA5B2855}"/>
            </c:ext>
          </c:extLst>
        </c:ser>
        <c:ser>
          <c:idx val="5"/>
          <c:order val="5"/>
          <c:tx>
            <c:strRef>
              <c:f>rekap!$A$67</c:f>
              <c:strCache>
                <c:ptCount val="1"/>
                <c:pt idx="0">
                  <c:v>Germakertosusilo Plus</c:v>
                </c:pt>
              </c:strCache>
            </c:strRef>
          </c:tx>
          <c:spPr>
            <a:ln w="28575" cap="rnd">
              <a:solidFill>
                <a:schemeClr val="accent4">
                  <a:tint val="9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tint val="95000"/>
                </a:schemeClr>
              </a:solidFill>
              <a:ln w="9525">
                <a:solidFill>
                  <a:schemeClr val="accent4">
                    <a:tint val="95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rekap!$B$67:$H$67</c:f>
              <c:numCache>
                <c:formatCode>0.0000</c:formatCode>
                <c:ptCount val="7"/>
                <c:pt idx="0">
                  <c:v>0.64176644775806835</c:v>
                </c:pt>
                <c:pt idx="1">
                  <c:v>0.64594559386163541</c:v>
                </c:pt>
                <c:pt idx="2">
                  <c:v>0.65738614467577572</c:v>
                </c:pt>
                <c:pt idx="3">
                  <c:v>0.6684877652469009</c:v>
                </c:pt>
                <c:pt idx="4">
                  <c:v>0.67608914503893236</c:v>
                </c:pt>
                <c:pt idx="5">
                  <c:v>0.68730451953271088</c:v>
                </c:pt>
                <c:pt idx="6">
                  <c:v>0.69430832037457568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8-40F2-B2CC-3982EA5B2855}"/>
            </c:ext>
          </c:extLst>
        </c:ser>
        <c:ser>
          <c:idx val="6"/>
          <c:order val="6"/>
          <c:tx>
            <c:strRef>
              <c:f>rekap!$A$60</c:f>
              <c:strCache>
                <c:ptCount val="1"/>
                <c:pt idx="0">
                  <c:v>Jabodetabekpunjur</c:v>
                </c:pt>
              </c:strCache>
            </c:strRef>
          </c:tx>
          <c:spPr>
            <a:ln w="28575" cap="rnd">
              <a:solidFill>
                <a:schemeClr val="accent4">
                  <a:shade val="94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94000"/>
                </a:schemeClr>
              </a:solidFill>
              <a:ln w="9525">
                <a:solidFill>
                  <a:schemeClr val="accent4">
                    <a:shade val="94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rekap!$B$60:$H$60</c:f>
              <c:numCache>
                <c:formatCode>0.0000</c:formatCode>
                <c:ptCount val="7"/>
                <c:pt idx="0">
                  <c:v>0.68302710906646769</c:v>
                </c:pt>
                <c:pt idx="1">
                  <c:v>0.6817306053571599</c:v>
                </c:pt>
                <c:pt idx="2">
                  <c:v>0.67987447316459604</c:v>
                </c:pt>
                <c:pt idx="3">
                  <c:v>0.68118820016974257</c:v>
                </c:pt>
                <c:pt idx="4">
                  <c:v>0.68318325428765581</c:v>
                </c:pt>
                <c:pt idx="5">
                  <c:v>0.68598880376468363</c:v>
                </c:pt>
                <c:pt idx="6">
                  <c:v>0.68789128976663338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A8-40F2-B2CC-3982EA5B2855}"/>
            </c:ext>
          </c:extLst>
        </c:ser>
        <c:ser>
          <c:idx val="7"/>
          <c:order val="7"/>
          <c:tx>
            <c:strRef>
              <c:f>rekap!$A$63</c:f>
              <c:strCache>
                <c:ptCount val="1"/>
                <c:pt idx="0">
                  <c:v>Kedungsepur</c:v>
                </c:pt>
              </c:strCache>
            </c:strRef>
          </c:tx>
          <c:spPr>
            <a:ln w="28575" cap="rnd">
              <a:solidFill>
                <a:schemeClr val="accent4">
                  <a:shade val="83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83000"/>
                </a:schemeClr>
              </a:solidFill>
              <a:ln w="9525">
                <a:solidFill>
                  <a:schemeClr val="accent4">
                    <a:shade val="83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rekap!$B$63:$H$63</c:f>
              <c:numCache>
                <c:formatCode>0.0000</c:formatCode>
                <c:ptCount val="7"/>
                <c:pt idx="0">
                  <c:v>0.59405815303316678</c:v>
                </c:pt>
                <c:pt idx="1">
                  <c:v>0.59297610421068614</c:v>
                </c:pt>
                <c:pt idx="2">
                  <c:v>0.59397928895141139</c:v>
                </c:pt>
                <c:pt idx="3">
                  <c:v>0.63332370911153535</c:v>
                </c:pt>
                <c:pt idx="4">
                  <c:v>0.63899573310769631</c:v>
                </c:pt>
                <c:pt idx="5">
                  <c:v>0.6391228157848613</c:v>
                </c:pt>
                <c:pt idx="6">
                  <c:v>0.64152539658491881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A8-40F2-B2CC-3982EA5B2855}"/>
            </c:ext>
          </c:extLst>
        </c:ser>
        <c:ser>
          <c:idx val="8"/>
          <c:order val="8"/>
          <c:tx>
            <c:strRef>
              <c:f>rekap!$A$68</c:f>
              <c:strCache>
                <c:ptCount val="1"/>
                <c:pt idx="0">
                  <c:v>Malang Raya</c:v>
                </c:pt>
              </c:strCache>
            </c:strRef>
          </c:tx>
          <c:spPr>
            <a:ln w="28575" cap="rnd">
              <a:solidFill>
                <a:schemeClr val="accent4">
                  <a:shade val="73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73000"/>
                </a:schemeClr>
              </a:solidFill>
              <a:ln w="9525">
                <a:solidFill>
                  <a:schemeClr val="accent4">
                    <a:shade val="73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rekap!$B$68:$H$68</c:f>
              <c:numCache>
                <c:formatCode>0.0000</c:formatCode>
                <c:ptCount val="7"/>
                <c:pt idx="0">
                  <c:v>0.37429941606212336</c:v>
                </c:pt>
                <c:pt idx="1">
                  <c:v>0.37607374551811629</c:v>
                </c:pt>
                <c:pt idx="2">
                  <c:v>0.37805370712964514</c:v>
                </c:pt>
                <c:pt idx="3">
                  <c:v>0.38417849893919054</c:v>
                </c:pt>
                <c:pt idx="4">
                  <c:v>0.388550854997742</c:v>
                </c:pt>
                <c:pt idx="5">
                  <c:v>0.39269176317565246</c:v>
                </c:pt>
                <c:pt idx="6">
                  <c:v>0.39664437425949578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8-40F2-B2CC-3982EA5B2855}"/>
            </c:ext>
          </c:extLst>
        </c:ser>
        <c:ser>
          <c:idx val="9"/>
          <c:order val="9"/>
          <c:tx>
            <c:strRef>
              <c:f>rekap!$A$65</c:f>
              <c:strCache>
                <c:ptCount val="1"/>
                <c:pt idx="0">
                  <c:v>Subosukawonosraten</c:v>
                </c:pt>
              </c:strCache>
            </c:strRef>
          </c:tx>
          <c:spPr>
            <a:ln w="28575" cap="rnd">
              <a:solidFill>
                <a:schemeClr val="accent4">
                  <a:shade val="62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62000"/>
                </a:schemeClr>
              </a:solidFill>
              <a:ln w="9525">
                <a:solidFill>
                  <a:schemeClr val="accent4">
                    <a:shade val="62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rekap!$B$65:$H$65</c:f>
              <c:numCache>
                <c:formatCode>0.0000</c:formatCode>
                <c:ptCount val="7"/>
                <c:pt idx="0">
                  <c:v>0.35783055454846646</c:v>
                </c:pt>
                <c:pt idx="1">
                  <c:v>0.35859199987538448</c:v>
                </c:pt>
                <c:pt idx="2">
                  <c:v>0.35952933589194269</c:v>
                </c:pt>
                <c:pt idx="3">
                  <c:v>0.38142940740194636</c:v>
                </c:pt>
                <c:pt idx="4">
                  <c:v>0.38272044441094516</c:v>
                </c:pt>
                <c:pt idx="5">
                  <c:v>0.38474911684297547</c:v>
                </c:pt>
                <c:pt idx="6">
                  <c:v>0.38642322089806413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A8-40F2-B2CC-3982EA5B2855}"/>
            </c:ext>
          </c:extLst>
        </c:ser>
        <c:ser>
          <c:idx val="10"/>
          <c:order val="10"/>
          <c:tx>
            <c:strRef>
              <c:f>rekap!$A$69</c:f>
              <c:strCache>
                <c:ptCount val="1"/>
                <c:pt idx="0">
                  <c:v>Non-Aglomerasi</c:v>
                </c:pt>
              </c:strCache>
            </c:strRef>
          </c:tx>
          <c:spPr>
            <a:ln w="28575" cap="rnd">
              <a:solidFill>
                <a:schemeClr val="accent4">
                  <a:shade val="51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51000"/>
                </a:schemeClr>
              </a:solidFill>
              <a:ln w="9525">
                <a:solidFill>
                  <a:schemeClr val="accent4">
                    <a:shade val="51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rekap!$B$69:$H$69</c:f>
              <c:numCache>
                <c:formatCode>0.0000</c:formatCode>
                <c:ptCount val="7"/>
                <c:pt idx="0">
                  <c:v>0.39007435624958475</c:v>
                </c:pt>
                <c:pt idx="1">
                  <c:v>0.39059835430721879</c:v>
                </c:pt>
                <c:pt idx="2">
                  <c:v>0.39027559004728396</c:v>
                </c:pt>
                <c:pt idx="3">
                  <c:v>0.38741310264008644</c:v>
                </c:pt>
                <c:pt idx="4">
                  <c:v>0.38416715700177984</c:v>
                </c:pt>
                <c:pt idx="5">
                  <c:v>0.38426106964919798</c:v>
                </c:pt>
                <c:pt idx="6">
                  <c:v>0.3842072286329406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A8-40F2-B2CC-3982EA5B2855}"/>
            </c:ext>
          </c:extLst>
        </c:ser>
        <c:ser>
          <c:idx val="11"/>
          <c:order val="11"/>
          <c:tx>
            <c:strRef>
              <c:f>rekap!$A$70</c:f>
              <c:strCache>
                <c:ptCount val="1"/>
                <c:pt idx="0">
                  <c:v>Pulau Jawa</c:v>
                </c:pt>
              </c:strCache>
            </c:strRef>
          </c:tx>
          <c:spPr>
            <a:ln w="28575" cap="rnd">
              <a:solidFill>
                <a:schemeClr val="accent4">
                  <a:shade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40000"/>
                </a:schemeClr>
              </a:solidFill>
              <a:ln w="9525">
                <a:solidFill>
                  <a:schemeClr val="accent4">
                    <a:shade val="40000"/>
                  </a:schemeClr>
                </a:solidFill>
              </a:ln>
              <a:effectLst/>
            </c:spPr>
          </c:marker>
          <c:cat>
            <c:numRef>
              <c:f>rekap!$B$58:$H$58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rekap!$B$70:$H$70</c:f>
              <c:numCache>
                <c:formatCode>0.0000</c:formatCode>
                <c:ptCount val="7"/>
                <c:pt idx="0">
                  <c:v>0.59171456618811924</c:v>
                </c:pt>
                <c:pt idx="1">
                  <c:v>0.58890431163834234</c:v>
                </c:pt>
                <c:pt idx="2">
                  <c:v>0.64277171712110059</c:v>
                </c:pt>
                <c:pt idx="3">
                  <c:v>0.60485276033705071</c:v>
                </c:pt>
                <c:pt idx="4">
                  <c:v>0.6055297522435803</c:v>
                </c:pt>
                <c:pt idx="5">
                  <c:v>0.60761021845094088</c:v>
                </c:pt>
                <c:pt idx="6">
                  <c:v>0.60825043935414069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A8-40F2-B2CC-3982EA5B2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47408"/>
        <c:axId val="81746448"/>
      </c:lineChart>
      <c:catAx>
        <c:axId val="8174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46448"/>
        <c:crosses val="autoZero"/>
        <c:auto val="1"/>
        <c:lblAlgn val="ctr"/>
        <c:lblOffset val="100"/>
        <c:noMultiLvlLbl val="0"/>
      </c:catAx>
      <c:valAx>
        <c:axId val="817464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crossAx val="8174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881530</xdr:colOff>
      <xdr:row>121</xdr:row>
      <xdr:rowOff>85163</xdr:rowOff>
    </xdr:from>
    <xdr:to>
      <xdr:col>23</xdr:col>
      <xdr:colOff>791883</xdr:colOff>
      <xdr:row>137</xdr:row>
      <xdr:rowOff>141942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75C78D-0BC0-4B9D-75B6-EFA0C1847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372152</xdr:colOff>
      <xdr:row>2</xdr:row>
      <xdr:rowOff>178529</xdr:rowOff>
    </xdr:from>
    <xdr:to>
      <xdr:col>18</xdr:col>
      <xdr:colOff>199463</xdr:colOff>
      <xdr:row>24</xdr:row>
      <xdr:rowOff>106740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87E6DB-3066-068E-2121-3F831B326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363547</xdr:colOff>
      <xdr:row>2</xdr:row>
      <xdr:rowOff>154041</xdr:rowOff>
    </xdr:from>
    <xdr:to>
      <xdr:col>27</xdr:col>
      <xdr:colOff>190857</xdr:colOff>
      <xdr:row>24</xdr:row>
      <xdr:rowOff>76601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7DFA153-CB9E-4081-A127-295AD30A9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191295</xdr:colOff>
      <xdr:row>72</xdr:row>
      <xdr:rowOff>19417</xdr:rowOff>
    </xdr:from>
    <xdr:to>
      <xdr:col>7</xdr:col>
      <xdr:colOff>192591</xdr:colOff>
      <xdr:row>93</xdr:row>
      <xdr:rowOff>87523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BA2D488-9F0B-F63F-1B2A-064ED3E21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362856</xdr:colOff>
      <xdr:row>71</xdr:row>
      <xdr:rowOff>174948</xdr:rowOff>
    </xdr:from>
    <xdr:to>
      <xdr:col>19</xdr:col>
      <xdr:colOff>130888</xdr:colOff>
      <xdr:row>93</xdr:row>
      <xdr:rowOff>61626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0B0DA50-2F2A-4429-88A0-FD173DA79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488950</xdr:colOff>
      <xdr:row>1</xdr:row>
      <xdr:rowOff>95250</xdr:rowOff>
    </xdr:from>
    <xdr:to>
      <xdr:col>10</xdr:col>
      <xdr:colOff>88900</xdr:colOff>
      <xdr:row>5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2A0163-975A-9B90-A66F-E68F530D0FFA}"/>
            </a:ext>
          </a:extLst>
        </xdr:cNvPr>
        <xdr:cNvSpPr txBox="1"/>
      </xdr:nvSpPr>
      <xdr:spPr>
        <a:xfrm>
          <a:off x="6902450" y="279400"/>
          <a:ext cx="264795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D" sz="1100" kern="1200"/>
            <a:t>KSN -&gt; kawasan perkotaan</a:t>
          </a:r>
        </a:p>
        <a:p>
          <a:r>
            <a:rPr lang="en-ID" sz="1100" kern="1200"/>
            <a:t>KSP Provinsi</a:t>
          </a:r>
          <a:r>
            <a:rPr lang="en-ID" sz="1100" kern="1200" baseline="0"/>
            <a:t> Jawa Tengah bukuan kawasan perkotaan</a:t>
          </a:r>
          <a:endParaRPr lang="en-ID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228599</xdr:colOff>
      <xdr:row>2</xdr:row>
      <xdr:rowOff>158750</xdr:rowOff>
    </xdr:from>
    <xdr:to>
      <xdr:col>11</xdr:col>
      <xdr:colOff>478344</xdr:colOff>
      <xdr:row>11</xdr:row>
      <xdr:rowOff>133350</xdr:rowOff>
    </xdr:to>
    <xdr:pic>
      <xdr:nvPicPr>
        <xdr:cNvPr id="2" name="Picture 1" descr="Provinsi di Pulau Jawa | Quizizz">
          <a:extLst>
            <a:ext uri="{FF2B5EF4-FFF2-40B4-BE49-F238E27FC236}">
              <a16:creationId xmlns:a16="http://schemas.microsoft.com/office/drawing/2014/main" id="{76D03629-3250-63B0-2809-E814A972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549" y="527050"/>
          <a:ext cx="5126545" cy="163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419100</xdr:colOff>
      <xdr:row>3</xdr:row>
      <xdr:rowOff>127000</xdr:rowOff>
    </xdr:from>
    <xdr:to>
      <xdr:col>5</xdr:col>
      <xdr:colOff>19050</xdr:colOff>
      <xdr:row>4</xdr:row>
      <xdr:rowOff>165100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61210972-6376-9D20-2AF9-80DC499C95D6}"/>
            </a:ext>
          </a:extLst>
        </xdr:cNvPr>
        <xdr:cNvSpPr/>
      </xdr:nvSpPr>
      <xdr:spPr>
        <a:xfrm>
          <a:off x="4565650" y="679450"/>
          <a:ext cx="209550" cy="2222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 kern="1200"/>
        </a:p>
      </xdr:txBody>
    </xdr:sp>
    <xdr:clientData/>
  </xdr:twoCellAnchor>
  <xdr:twoCellAnchor>
    <xdr:from>
      <xdr:col>5</xdr:col>
      <xdr:colOff>196850</xdr:colOff>
      <xdr:row>3</xdr:row>
      <xdr:rowOff>31750</xdr:rowOff>
    </xdr:from>
    <xdr:to>
      <xdr:col>5</xdr:col>
      <xdr:colOff>406400</xdr:colOff>
      <xdr:row>4</xdr:row>
      <xdr:rowOff>69850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EE6CB6A2-6DF1-4BB2-B646-47C79BE4BCAD}"/>
            </a:ext>
          </a:extLst>
        </xdr:cNvPr>
        <xdr:cNvSpPr/>
      </xdr:nvSpPr>
      <xdr:spPr>
        <a:xfrm>
          <a:off x="4953000" y="584200"/>
          <a:ext cx="209550" cy="2222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 kern="1200"/>
        </a:p>
      </xdr:txBody>
    </xdr:sp>
    <xdr:clientData/>
  </xdr:twoCellAnchor>
  <xdr:twoCellAnchor>
    <xdr:from>
      <xdr:col>5</xdr:col>
      <xdr:colOff>76200</xdr:colOff>
      <xdr:row>5</xdr:row>
      <xdr:rowOff>63500</xdr:rowOff>
    </xdr:from>
    <xdr:to>
      <xdr:col>5</xdr:col>
      <xdr:colOff>285750</xdr:colOff>
      <xdr:row>6</xdr:row>
      <xdr:rowOff>101600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668B92D0-D48E-4EEC-86F5-395AEAB9D8F9}"/>
            </a:ext>
          </a:extLst>
        </xdr:cNvPr>
        <xdr:cNvSpPr/>
      </xdr:nvSpPr>
      <xdr:spPr>
        <a:xfrm>
          <a:off x="4832350" y="984250"/>
          <a:ext cx="209550" cy="2222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 kern="1200"/>
        </a:p>
      </xdr:txBody>
    </xdr:sp>
    <xdr:clientData/>
  </xdr:twoCellAnchor>
  <xdr:twoCellAnchor>
    <xdr:from>
      <xdr:col>9</xdr:col>
      <xdr:colOff>425450</xdr:colOff>
      <xdr:row>6</xdr:row>
      <xdr:rowOff>31750</xdr:rowOff>
    </xdr:from>
    <xdr:to>
      <xdr:col>10</xdr:col>
      <xdr:colOff>114300</xdr:colOff>
      <xdr:row>7</xdr:row>
      <xdr:rowOff>146050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1BBF75C2-2B2E-4E65-ABA8-789A0646FA32}"/>
            </a:ext>
          </a:extLst>
        </xdr:cNvPr>
        <xdr:cNvSpPr/>
      </xdr:nvSpPr>
      <xdr:spPr>
        <a:xfrm>
          <a:off x="7620000" y="1136650"/>
          <a:ext cx="298450" cy="2984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 kern="1200"/>
        </a:p>
      </xdr:txBody>
    </xdr:sp>
    <xdr:clientData/>
  </xdr:twoCellAnchor>
  <xdr:twoCellAnchor>
    <xdr:from>
      <xdr:col>7</xdr:col>
      <xdr:colOff>520700</xdr:colOff>
      <xdr:row>5</xdr:row>
      <xdr:rowOff>152400</xdr:rowOff>
    </xdr:from>
    <xdr:to>
      <xdr:col>8</xdr:col>
      <xdr:colOff>120650</xdr:colOff>
      <xdr:row>7</xdr:row>
      <xdr:rowOff>6350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45EA81EF-0CB8-4EB9-AE37-B3389D92A954}"/>
            </a:ext>
          </a:extLst>
        </xdr:cNvPr>
        <xdr:cNvSpPr/>
      </xdr:nvSpPr>
      <xdr:spPr>
        <a:xfrm>
          <a:off x="6496050" y="1073150"/>
          <a:ext cx="209550" cy="2222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 kern="1200"/>
        </a:p>
      </xdr:txBody>
    </xdr:sp>
    <xdr:clientData/>
  </xdr:twoCellAnchor>
  <xdr:twoCellAnchor>
    <xdr:from>
      <xdr:col>4</xdr:col>
      <xdr:colOff>38100</xdr:colOff>
      <xdr:row>3</xdr:row>
      <xdr:rowOff>146050</xdr:rowOff>
    </xdr:from>
    <xdr:to>
      <xdr:col>4</xdr:col>
      <xdr:colOff>196850</xdr:colOff>
      <xdr:row>4</xdr:row>
      <xdr:rowOff>120650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EA127B18-A7F1-4CFE-8A81-643C6090D61E}"/>
            </a:ext>
          </a:extLst>
        </xdr:cNvPr>
        <xdr:cNvSpPr/>
      </xdr:nvSpPr>
      <xdr:spPr>
        <a:xfrm>
          <a:off x="4184650" y="698500"/>
          <a:ext cx="158750" cy="158750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 kern="12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dra Rachmah" refreshedDate="45625.406355439816" createdVersion="8" refreshedVersion="8" minRefreshableVersion="3" recordCount="23" xr:uid="{7443A1E2-BD49-4E65-AAB7-DA2EB7BC7C82}">
  <cacheSource type="worksheet">
    <worksheetSource ref="A1:I24" sheet="rekap"/>
  </cacheSource>
  <cacheFields count="9">
    <cacheField name="Sistem Perkotaan" numFmtId="0">
      <sharedItems count="23">
        <s v="Banten"/>
        <s v="Jabodetabekpunjur"/>
        <s v="Purwasuka"/>
        <s v="Ciayumajakuning"/>
        <s v="Priatim-Pangandaran"/>
        <s v="Sukabumi dsk"/>
        <s v="Cekungan Bandung"/>
        <s v="Barlingmascakeb"/>
        <s v="Puwomanggung"/>
        <s v="Subosukawonosraten"/>
        <s v="Banglor"/>
        <s v="Jekuti"/>
        <s v="Kedungsepur"/>
        <s v="Petanglong"/>
        <s v="Bregasmalang"/>
        <s v="DIY"/>
        <s v="Germakertosusilo Plus"/>
        <s v="Malang Raya"/>
        <s v="Madiun"/>
        <s v="Kediri"/>
        <s v="Probolinggo-Lumajang"/>
        <s v="Blitar"/>
        <s v="Jember-Banyuwangi"/>
      </sharedItems>
    </cacheField>
    <cacheField name="2017" numFmtId="165">
      <sharedItems containsSemiMixedTypes="0" containsString="0" containsNumber="1" minValue="0.12322611518838007" maxValue="1.1133454198374684"/>
    </cacheField>
    <cacheField name="2018" numFmtId="165">
      <sharedItems containsSemiMixedTypes="0" containsString="0" containsNumber="1" minValue="0.12199870367110019" maxValue="1.1134464149888623"/>
    </cacheField>
    <cacheField name="2019" numFmtId="165">
      <sharedItems containsSemiMixedTypes="0" containsString="0" containsNumber="1" minValue="0.12204434774883041" maxValue="1.1128136112787446"/>
    </cacheField>
    <cacheField name="2020" numFmtId="165">
      <sharedItems containsSemiMixedTypes="0" containsString="0" containsNumber="1" minValue="0.14871309369471319" maxValue="1.1147623516135901"/>
    </cacheField>
    <cacheField name="2021" numFmtId="165">
      <sharedItems containsSemiMixedTypes="0" containsString="0" containsNumber="1" minValue="0.15064867553940253" maxValue="1.1103737480724953"/>
    </cacheField>
    <cacheField name="2022" numFmtId="165">
      <sharedItems containsSemiMixedTypes="0" containsString="0" containsNumber="1" minValue="0.14867801733414332" maxValue="1.1055435057214835"/>
    </cacheField>
    <cacheField name="2023" numFmtId="165">
      <sharedItems containsSemiMixedTypes="0" containsString="0" containsNumber="1" minValue="0.1535646359433116" maxValue="1.0923191433902735"/>
    </cacheField>
    <cacheField name="klasifikasi SP" numFmtId="0">
      <sharedItems count="2">
        <s v="SPN"/>
        <s v="SP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0.86460801787250441"/>
    <n v="0.86319622933074236"/>
    <n v="0.86219641152851845"/>
    <n v="0.88151583506499942"/>
    <n v="0.89007089185822785"/>
    <n v="0.89237824626125484"/>
    <n v="0.89921595356460982"/>
    <x v="0"/>
  </r>
  <r>
    <x v="1"/>
    <n v="0.68302710906646769"/>
    <n v="0.6817306053571599"/>
    <n v="0.67987447316459604"/>
    <n v="0.68118820016974257"/>
    <n v="0.68318325428765581"/>
    <n v="0.68598880376468363"/>
    <n v="0.68789128976663338"/>
    <x v="0"/>
  </r>
  <r>
    <x v="2"/>
    <n v="0.56566227924459422"/>
    <n v="0.57218758424116178"/>
    <n v="0.56921843377098746"/>
    <n v="0.54568326973629155"/>
    <n v="0.56061045590371983"/>
    <n v="0.5665055271497762"/>
    <n v="0.56767988252291568"/>
    <x v="1"/>
  </r>
  <r>
    <x v="3"/>
    <n v="0.50755920511874597"/>
    <n v="0.50022954609324033"/>
    <n v="0.49870050438496238"/>
    <n v="0.49699616575824579"/>
    <n v="0.49238141445515748"/>
    <n v="0.4896365104858057"/>
    <n v="0.4951402508057603"/>
    <x v="0"/>
  </r>
  <r>
    <x v="4"/>
    <n v="0.16851017060042783"/>
    <n v="0.1702068377770436"/>
    <n v="0.17133264422469016"/>
    <n v="0.1591385445671068"/>
    <n v="0.15953313472922884"/>
    <n v="0.16032463837153973"/>
    <n v="0.16371883490734618"/>
    <x v="1"/>
  </r>
  <r>
    <x v="5"/>
    <n v="0.22999870472096662"/>
    <n v="0.22973454370288074"/>
    <n v="0.23309052442226089"/>
    <n v="0.22880954764365327"/>
    <n v="0.18536542670551981"/>
    <n v="0.18403433104932709"/>
    <n v="0.18136871561255319"/>
    <x v="1"/>
  </r>
  <r>
    <x v="6"/>
    <n v="0.52402363978286615"/>
    <n v="0.53126722337709598"/>
    <n v="0.53103027167331274"/>
    <n v="0.55656065294967771"/>
    <n v="0.56026051874363925"/>
    <n v="0.56183680947727765"/>
    <n v="0.56265426906577098"/>
    <x v="0"/>
  </r>
  <r>
    <x v="7"/>
    <n v="0.49451837221861433"/>
    <n v="0.48545745970894461"/>
    <n v="0.47339626167727517"/>
    <n v="0.43072792044347802"/>
    <n v="0.42500701697125415"/>
    <n v="0.42429551664227932"/>
    <n v="0.42538609484883355"/>
    <x v="0"/>
  </r>
  <r>
    <x v="8"/>
    <n v="0.42094102801290018"/>
    <n v="0.4229364199901951"/>
    <n v="0.42446139012541634"/>
    <n v="0.44625984115321821"/>
    <n v="0.44856034566313863"/>
    <n v="0.4536526896631401"/>
    <n v="0.45929275276719289"/>
    <x v="1"/>
  </r>
  <r>
    <x v="9"/>
    <n v="0.35783055454846646"/>
    <n v="0.35859199987538448"/>
    <n v="0.35952933589194269"/>
    <n v="0.38142940740194636"/>
    <n v="0.38272044441094516"/>
    <n v="0.38474911684297547"/>
    <n v="0.38642322089806413"/>
    <x v="0"/>
  </r>
  <r>
    <x v="10"/>
    <n v="0.14756553357680069"/>
    <n v="0.14630469693799331"/>
    <n v="0.14258735959539148"/>
    <n v="0.14871309369471319"/>
    <n v="0.15064867553940253"/>
    <n v="0.14867801733414332"/>
    <n v="0.1535646359433116"/>
    <x v="1"/>
  </r>
  <r>
    <x v="11"/>
    <n v="0.7078965461606207"/>
    <n v="0.69642180730092595"/>
    <n v="0.68367275667209382"/>
    <n v="0.67809636396607975"/>
    <n v="0.65209666014537859"/>
    <n v="0.63564768987823272"/>
    <n v="0.62221917939477323"/>
    <x v="1"/>
  </r>
  <r>
    <x v="12"/>
    <n v="0.59405815303316678"/>
    <n v="0.59297610421068614"/>
    <n v="0.59397928895141139"/>
    <n v="0.63332370911153535"/>
    <n v="0.63899573310769631"/>
    <n v="0.6391228157848613"/>
    <n v="0.64152539658491881"/>
    <x v="0"/>
  </r>
  <r>
    <x v="13"/>
    <n v="0.12322611518838007"/>
    <n v="0.12199870367110019"/>
    <n v="0.12204434774883041"/>
    <n v="0.15147070535910498"/>
    <n v="0.15317207894604512"/>
    <n v="0.1555941289370123"/>
    <n v="0.15673636468648383"/>
    <x v="1"/>
  </r>
  <r>
    <x v="14"/>
    <n v="0.44618716860121788"/>
    <n v="0.44706332435901591"/>
    <n v="0.44681710550028814"/>
    <n v="0.44859194420490622"/>
    <n v="0.44596206049841647"/>
    <n v="0.44619826768636145"/>
    <n v="0.44955429786140383"/>
    <x v="1"/>
  </r>
  <r>
    <x v="15"/>
    <n v="0.48445320732528468"/>
    <n v="0.47843356217491961"/>
    <n v="0.46378271689343092"/>
    <n v="0.52308837052638113"/>
    <n v="0.52443030823273684"/>
    <n v="0.52377048125862924"/>
    <n v="0.52474212917941876"/>
    <x v="0"/>
  </r>
  <r>
    <x v="16"/>
    <n v="0.64176644775806835"/>
    <n v="0.64594559386163541"/>
    <n v="0.65738614467577572"/>
    <n v="0.6684877652469009"/>
    <n v="0.67608914503893236"/>
    <n v="0.68730451953271088"/>
    <n v="0.69430832037457568"/>
    <x v="0"/>
  </r>
  <r>
    <x v="17"/>
    <n v="0.37429941606212336"/>
    <n v="0.37607374551811629"/>
    <n v="0.37805370712964514"/>
    <n v="0.38417849893919054"/>
    <n v="0.388550854997742"/>
    <n v="0.39269176317565246"/>
    <n v="0.39664437425949578"/>
    <x v="0"/>
  </r>
  <r>
    <x v="18"/>
    <n v="0.44419135450285158"/>
    <n v="0.44577897468635003"/>
    <n v="0.44889873089665483"/>
    <n v="0.42155320998212464"/>
    <n v="0.42651665355218132"/>
    <n v="0.4311134050542077"/>
    <n v="0.43267025364360445"/>
    <x v="1"/>
  </r>
  <r>
    <x v="19"/>
    <n v="1.1133454198374684"/>
    <n v="1.1134464149888623"/>
    <n v="1.1128136112787446"/>
    <n v="1.1147623516135901"/>
    <n v="1.1103737480724953"/>
    <n v="1.1055435057214835"/>
    <n v="1.0923191433902735"/>
    <x v="1"/>
  </r>
  <r>
    <x v="20"/>
    <n v="0.24129549493589453"/>
    <n v="0.24491257565646019"/>
    <n v="0.24878178497811781"/>
    <n v="0.25022530203269655"/>
    <n v="0.25227245549690724"/>
    <n v="0.25778947363087218"/>
    <n v="0.26112325715778434"/>
    <x v="1"/>
  </r>
  <r>
    <x v="21"/>
    <n v="0.2155899007107589"/>
    <n v="0.21710783956190927"/>
    <n v="0.21860003344959456"/>
    <n v="0.22057346747694329"/>
    <n v="0.2259914718594187"/>
    <n v="0.2252546559260038"/>
    <n v="0.22844008500338475"/>
    <x v="1"/>
  </r>
  <r>
    <x v="22"/>
    <n v="0.24655691515171996"/>
    <n v="0.24967888311994538"/>
    <n v="0.25126394795162071"/>
    <n v="0.22249269289069484"/>
    <n v="0.22306987391128472"/>
    <n v="0.22505757503747373"/>
    <n v="0.2260065693371995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319DF7-1D25-42B1-8657-7148D52709F3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3">
  <location ref="A29:H55" firstHeaderRow="0" firstDataRow="1" firstDataCol="1"/>
  <pivotFields count="9">
    <pivotField axis="axisRow" showAll="0">
      <items count="24">
        <item x="10"/>
        <item x="0"/>
        <item x="7"/>
        <item x="21"/>
        <item x="14"/>
        <item x="6"/>
        <item x="3"/>
        <item x="15"/>
        <item x="16"/>
        <item x="1"/>
        <item x="11"/>
        <item x="22"/>
        <item x="19"/>
        <item x="12"/>
        <item x="18"/>
        <item x="17"/>
        <item x="13"/>
        <item x="4"/>
        <item x="20"/>
        <item x="2"/>
        <item x="8"/>
        <item x="9"/>
        <item x="5"/>
        <item t="default"/>
      </items>
    </pivotField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dataField="1" numFmtId="165" showAll="0"/>
    <pivotField axis="axisRow" showAll="0">
      <items count="3">
        <item x="1"/>
        <item x="0"/>
        <item t="default"/>
      </items>
    </pivotField>
  </pivotFields>
  <rowFields count="2">
    <field x="8"/>
    <field x="0"/>
  </rowFields>
  <rowItems count="26">
    <i>
      <x/>
    </i>
    <i r="1">
      <x/>
    </i>
    <i r="1">
      <x v="3"/>
    </i>
    <i r="1">
      <x v="4"/>
    </i>
    <i r="1">
      <x v="10"/>
    </i>
    <i r="1">
      <x v="11"/>
    </i>
    <i r="1">
      <x v="12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2"/>
    </i>
    <i>
      <x v="1"/>
    </i>
    <i r="1"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3"/>
    </i>
    <i r="1">
      <x v="15"/>
    </i>
    <i r="1">
      <x v="2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verage of 2017" fld="1" subtotal="average" baseField="0" baseItem="0" numFmtId="165"/>
    <dataField name="Average of 2018" fld="2" subtotal="average" baseField="0" baseItem="0" numFmtId="165"/>
    <dataField name="Average of 2019" fld="3" subtotal="average" baseField="0" baseItem="0" numFmtId="165"/>
    <dataField name="Average of 2020" fld="4" subtotal="average" baseField="0" baseItem="0" numFmtId="165"/>
    <dataField name="Average of 2021" fld="5" subtotal="average" baseField="0" baseItem="0" numFmtId="165"/>
    <dataField name="Average of 2022" fld="6" subtotal="average" baseField="0" baseItem="0" numFmtId="165"/>
    <dataField name="Average of 2023" fld="7" subtotal="average" baseField="0" baseItem="0" numFmtId="165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935E-F2B5-4EBB-9A3E-D51B58E95C7F}">
  <sheetPr codeName="Sheet1">
    <tabColor rgb="FFFFFF00"/>
  </sheetPr>
  <dimension ref="A2:Z120"/>
  <sheetViews>
    <sheetView showGridLines="0" topLeftCell="I1" zoomScale="65" zoomScaleNormal="65" workbookViewId="0">
      <pane ySplit="3" topLeftCell="A109" activePane="bottomLeft" state="frozen"/>
      <selection pane="bottomLeft" activeCell="K18" sqref="K18"/>
    </sheetView>
  </sheetViews>
  <sheetFormatPr defaultRowHeight="14.5" x14ac:dyDescent="0.35"/>
  <cols>
    <col min="1" max="1" width="11.81640625" bestFit="1" customWidth="1"/>
    <col min="2" max="2" width="36.453125" customWidth="1"/>
    <col min="3" max="3" width="24" bestFit="1" customWidth="1"/>
    <col min="4" max="4" width="11.90625" style="4" hidden="1" customWidth="1"/>
    <col min="5" max="5" width="9.08984375" hidden="1" customWidth="1"/>
    <col min="6" max="12" width="19.90625" style="8" customWidth="1"/>
    <col min="13" max="14" width="13.453125" style="8" customWidth="1"/>
    <col min="15" max="16" width="13.1796875" style="8" customWidth="1"/>
    <col min="17" max="26" width="13.453125" style="8" customWidth="1"/>
  </cols>
  <sheetData>
    <row r="2" spans="1:26" s="14" customFormat="1" ht="23.5" customHeight="1" x14ac:dyDescent="0.35">
      <c r="A2" s="6"/>
      <c r="B2" s="6"/>
      <c r="C2" s="6"/>
      <c r="D2" s="6"/>
      <c r="E2" s="6"/>
      <c r="F2" s="13" t="s">
        <v>249</v>
      </c>
      <c r="G2" s="13" t="s">
        <v>249</v>
      </c>
      <c r="H2" s="13" t="s">
        <v>249</v>
      </c>
      <c r="I2" s="13" t="s">
        <v>249</v>
      </c>
      <c r="J2" s="13" t="s">
        <v>249</v>
      </c>
      <c r="K2" s="13" t="s">
        <v>249</v>
      </c>
      <c r="L2" s="13" t="s">
        <v>249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4" customFormat="1" ht="23.5" customHeight="1" x14ac:dyDescent="0.35">
      <c r="A3" s="6" t="s">
        <v>0</v>
      </c>
      <c r="B3" s="6" t="s">
        <v>220</v>
      </c>
      <c r="C3" s="6" t="s">
        <v>1</v>
      </c>
      <c r="D3" s="22" t="s">
        <v>229</v>
      </c>
      <c r="E3" s="6" t="s">
        <v>238</v>
      </c>
      <c r="F3" s="15">
        <v>2017</v>
      </c>
      <c r="G3" s="15">
        <v>2018</v>
      </c>
      <c r="H3" s="15">
        <v>2019</v>
      </c>
      <c r="I3" s="15">
        <v>2020</v>
      </c>
      <c r="J3" s="15">
        <v>2021</v>
      </c>
      <c r="K3" s="15">
        <v>2022</v>
      </c>
      <c r="L3" s="15">
        <v>2023</v>
      </c>
      <c r="M3" s="15" t="s">
        <v>309</v>
      </c>
      <c r="N3" s="15" t="s">
        <v>276</v>
      </c>
      <c r="O3" s="15" t="s">
        <v>275</v>
      </c>
      <c r="P3" s="15" t="s">
        <v>274</v>
      </c>
      <c r="Q3" s="15" t="s">
        <v>268</v>
      </c>
      <c r="R3" s="15" t="s">
        <v>269</v>
      </c>
      <c r="S3" s="15" t="s">
        <v>270</v>
      </c>
      <c r="T3" s="15" t="s">
        <v>310</v>
      </c>
      <c r="U3" s="15" t="s">
        <v>279</v>
      </c>
      <c r="V3" s="15" t="s">
        <v>278</v>
      </c>
      <c r="W3" s="15" t="s">
        <v>277</v>
      </c>
      <c r="X3" s="15" t="s">
        <v>271</v>
      </c>
      <c r="Y3" s="15" t="s">
        <v>272</v>
      </c>
      <c r="Z3" s="15" t="s">
        <v>273</v>
      </c>
    </row>
    <row r="4" spans="1:26" x14ac:dyDescent="0.35">
      <c r="A4" s="2" t="s">
        <v>3</v>
      </c>
      <c r="B4" s="2" t="s">
        <v>216</v>
      </c>
      <c r="C4" s="2" t="s">
        <v>30</v>
      </c>
      <c r="D4" s="5" t="s">
        <v>45</v>
      </c>
      <c r="E4" s="21">
        <v>1</v>
      </c>
      <c r="F4" s="11">
        <v>32910.370000000003</v>
      </c>
      <c r="G4" s="11">
        <v>34468.39</v>
      </c>
      <c r="H4" s="11">
        <v>36107.33</v>
      </c>
      <c r="I4" s="11">
        <v>32701.24</v>
      </c>
      <c r="J4" s="11">
        <v>29840.83</v>
      </c>
      <c r="K4" s="11">
        <v>31075.21</v>
      </c>
      <c r="L4" s="11">
        <v>32287.599999999999</v>
      </c>
      <c r="M4" s="11">
        <f t="shared" ref="M4:M35" si="0">LN(F4)</f>
        <v>10.401543084657535</v>
      </c>
      <c r="N4" s="11">
        <f t="shared" ref="N4:N35" si="1">LN(G4)</f>
        <v>10.447797951138398</v>
      </c>
      <c r="O4" s="11">
        <f t="shared" ref="O4:O35" si="2">LN(H4)</f>
        <v>10.494251170801114</v>
      </c>
      <c r="P4" s="11">
        <f t="shared" ref="P4:P35" si="3">LN(I4)</f>
        <v>10.395168276655678</v>
      </c>
      <c r="Q4" s="11">
        <f t="shared" ref="Q4:Q35" si="4">LN(J4)</f>
        <v>10.303632868944272</v>
      </c>
      <c r="R4" s="11">
        <f t="shared" ref="R4:R35" si="5">LN(K4)</f>
        <v>10.344165674200005</v>
      </c>
      <c r="S4" s="11">
        <f t="shared" ref="S4:S35" si="6">LN(L4)</f>
        <v>10.382438534573129</v>
      </c>
      <c r="T4" s="25">
        <f t="shared" ref="T4:U19" si="7">(M4-M$118)^2</f>
        <v>6.5459774355201117E-2</v>
      </c>
      <c r="U4" s="25">
        <f t="shared" si="7"/>
        <v>6.5378967188523429E-2</v>
      </c>
      <c r="V4" s="25">
        <f t="shared" ref="V4:V19" si="8">(O4-O$118)^2</f>
        <v>6.4222785570514571E-2</v>
      </c>
      <c r="W4" s="25">
        <f t="shared" ref="W4:W19" si="9">(P4-P$118)^2</f>
        <v>3.8561977510560827E-2</v>
      </c>
      <c r="X4" s="25">
        <f t="shared" ref="X4:X19" si="10">(Q4-Q$118)^2</f>
        <v>6.4728029816903286E-3</v>
      </c>
      <c r="Y4" s="25">
        <f t="shared" ref="Y4:Y19" si="11">(R4-R$118)^2</f>
        <v>6.494277531983058E-3</v>
      </c>
      <c r="Z4" s="25">
        <f t="shared" ref="Z4:Z19" si="12">(S4-S$118)^2</f>
        <v>6.2484712836907456E-3</v>
      </c>
    </row>
    <row r="5" spans="1:26" x14ac:dyDescent="0.35">
      <c r="A5" s="2"/>
      <c r="B5" s="2" t="s">
        <v>216</v>
      </c>
      <c r="C5" s="2" t="s">
        <v>29</v>
      </c>
      <c r="D5" s="5" t="s">
        <v>45</v>
      </c>
      <c r="E5" s="21">
        <v>1</v>
      </c>
      <c r="F5" s="11">
        <v>30232.560000000001</v>
      </c>
      <c r="G5" s="11">
        <v>31693.67</v>
      </c>
      <c r="H5" s="11">
        <v>33189.49</v>
      </c>
      <c r="I5" s="11">
        <v>32685.57</v>
      </c>
      <c r="J5" s="11">
        <v>33439.51</v>
      </c>
      <c r="K5" s="11">
        <v>34674.379999999997</v>
      </c>
      <c r="L5" s="11">
        <v>35889.29</v>
      </c>
      <c r="M5" s="11">
        <f t="shared" si="0"/>
        <v>10.316674768276663</v>
      </c>
      <c r="N5" s="11">
        <f t="shared" si="1"/>
        <v>10.363872255383173</v>
      </c>
      <c r="O5" s="11">
        <f t="shared" si="2"/>
        <v>10.409988538521842</v>
      </c>
      <c r="P5" s="11">
        <f t="shared" si="3"/>
        <v>10.394688975087059</v>
      </c>
      <c r="Q5" s="11">
        <f t="shared" si="4"/>
        <v>10.417493413981232</v>
      </c>
      <c r="R5" s="11">
        <f t="shared" si="5"/>
        <v>10.453756364705946</v>
      </c>
      <c r="S5" s="11">
        <f t="shared" si="6"/>
        <v>10.488194201276706</v>
      </c>
      <c r="T5" s="25">
        <f t="shared" si="7"/>
        <v>2.923510493225492E-2</v>
      </c>
      <c r="U5" s="25">
        <f t="shared" si="7"/>
        <v>2.9504045057877893E-2</v>
      </c>
      <c r="V5" s="25">
        <f t="shared" si="8"/>
        <v>2.8614942074986938E-2</v>
      </c>
      <c r="W5" s="25">
        <f t="shared" si="9"/>
        <v>3.8373964388368029E-2</v>
      </c>
      <c r="X5" s="25">
        <f t="shared" si="10"/>
        <v>3.7758038233738467E-2</v>
      </c>
      <c r="Y5" s="25">
        <f t="shared" si="11"/>
        <v>3.6167584557577508E-2</v>
      </c>
      <c r="Z5" s="25">
        <f t="shared" si="12"/>
        <v>3.4152126324256876E-2</v>
      </c>
    </row>
    <row r="6" spans="1:26" x14ac:dyDescent="0.35">
      <c r="A6" s="2"/>
      <c r="B6" s="2" t="s">
        <v>216</v>
      </c>
      <c r="C6" s="2" t="s">
        <v>31</v>
      </c>
      <c r="D6" s="5" t="s">
        <v>45</v>
      </c>
      <c r="E6" s="21">
        <v>1</v>
      </c>
      <c r="F6" s="11">
        <v>156302.19</v>
      </c>
      <c r="G6" s="11">
        <v>163462.24</v>
      </c>
      <c r="H6" s="11">
        <v>170121.97</v>
      </c>
      <c r="I6" s="11">
        <v>169229.74</v>
      </c>
      <c r="J6" s="11">
        <v>175579.69</v>
      </c>
      <c r="K6" s="11">
        <v>181208.05</v>
      </c>
      <c r="L6" s="11">
        <v>187649.79</v>
      </c>
      <c r="M6" s="11">
        <f t="shared" si="0"/>
        <v>11.959546527827722</v>
      </c>
      <c r="N6" s="11">
        <f t="shared" si="1"/>
        <v>12.004337294634613</v>
      </c>
      <c r="O6" s="11">
        <f t="shared" si="2"/>
        <v>12.044270929361655</v>
      </c>
      <c r="P6" s="11">
        <f t="shared" si="3"/>
        <v>12.039012479030331</v>
      </c>
      <c r="Q6" s="11">
        <f t="shared" si="4"/>
        <v>12.075848292901696</v>
      </c>
      <c r="R6" s="11">
        <f t="shared" si="5"/>
        <v>12.107401097652774</v>
      </c>
      <c r="S6" s="11">
        <f t="shared" si="6"/>
        <v>12.142332685457825</v>
      </c>
      <c r="T6" s="25">
        <f t="shared" si="7"/>
        <v>3.2900682256812122</v>
      </c>
      <c r="U6" s="25">
        <f t="shared" si="7"/>
        <v>3.2841864703744088</v>
      </c>
      <c r="V6" s="25">
        <f t="shared" si="8"/>
        <v>3.252402713708888</v>
      </c>
      <c r="W6" s="25">
        <f t="shared" si="9"/>
        <v>3.386395813234274</v>
      </c>
      <c r="X6" s="25">
        <f t="shared" si="10"/>
        <v>3.4323830011818282</v>
      </c>
      <c r="Y6" s="25">
        <f t="shared" si="11"/>
        <v>3.3996814258188466</v>
      </c>
      <c r="Z6" s="25">
        <f t="shared" si="12"/>
        <v>3.3817055585005833</v>
      </c>
    </row>
    <row r="7" spans="1:26" x14ac:dyDescent="0.35">
      <c r="A7" s="2"/>
      <c r="B7" s="2" t="s">
        <v>217</v>
      </c>
      <c r="C7" s="2" t="s">
        <v>218</v>
      </c>
      <c r="D7" s="5" t="s">
        <v>48</v>
      </c>
      <c r="E7" s="21">
        <v>1</v>
      </c>
      <c r="F7" s="11">
        <v>14824.41</v>
      </c>
      <c r="G7" s="11">
        <v>15560.6</v>
      </c>
      <c r="H7" s="11">
        <v>16119.3</v>
      </c>
      <c r="I7" s="11">
        <v>15371.09</v>
      </c>
      <c r="J7" s="11">
        <v>15659.54</v>
      </c>
      <c r="K7" s="11">
        <v>16025.89</v>
      </c>
      <c r="L7" s="11">
        <v>16256.58</v>
      </c>
      <c r="M7" s="11">
        <f t="shared" si="0"/>
        <v>9.6040304254348552</v>
      </c>
      <c r="N7" s="11">
        <f t="shared" si="1"/>
        <v>9.6524973574002608</v>
      </c>
      <c r="O7" s="11">
        <f t="shared" si="2"/>
        <v>9.6877725908001384</v>
      </c>
      <c r="P7" s="11">
        <f t="shared" si="3"/>
        <v>9.640243751389626</v>
      </c>
      <c r="Q7" s="11">
        <f t="shared" si="4"/>
        <v>9.6588355949115758</v>
      </c>
      <c r="R7" s="11">
        <f t="shared" si="5"/>
        <v>9.6819608184682089</v>
      </c>
      <c r="S7" s="11">
        <f t="shared" si="6"/>
        <v>9.6962530288755815</v>
      </c>
      <c r="T7" s="25">
        <f t="shared" si="7"/>
        <v>0.29339726806150335</v>
      </c>
      <c r="U7" s="25">
        <f t="shared" si="7"/>
        <v>0.29117623505627016</v>
      </c>
      <c r="V7" s="25">
        <f t="shared" si="8"/>
        <v>0.30587141594412975</v>
      </c>
      <c r="W7" s="25">
        <f t="shared" si="9"/>
        <v>0.31198088045571526</v>
      </c>
      <c r="X7" s="25">
        <f t="shared" si="10"/>
        <v>0.31848363351143161</v>
      </c>
      <c r="Y7" s="25">
        <f t="shared" si="11"/>
        <v>0.3382792365488016</v>
      </c>
      <c r="Z7" s="25">
        <f t="shared" si="12"/>
        <v>0.36861683425631275</v>
      </c>
    </row>
    <row r="8" spans="1:26" x14ac:dyDescent="0.35">
      <c r="A8" s="2"/>
      <c r="B8" s="2" t="s">
        <v>217</v>
      </c>
      <c r="C8" s="2" t="s">
        <v>219</v>
      </c>
      <c r="D8" s="5" t="s">
        <v>48</v>
      </c>
      <c r="E8" s="21">
        <v>1</v>
      </c>
      <c r="F8" s="11">
        <v>14504.85</v>
      </c>
      <c r="G8" s="11">
        <v>15230.53</v>
      </c>
      <c r="H8" s="11">
        <v>16008.37</v>
      </c>
      <c r="I8" s="11">
        <v>14923.73</v>
      </c>
      <c r="J8" s="11">
        <v>15192.06</v>
      </c>
      <c r="K8" s="11">
        <v>15583.84</v>
      </c>
      <c r="L8" s="11">
        <v>15837.92</v>
      </c>
      <c r="M8" s="11">
        <f t="shared" si="0"/>
        <v>9.5822383552403991</v>
      </c>
      <c r="N8" s="11">
        <f t="shared" si="1"/>
        <v>9.6310572450210721</v>
      </c>
      <c r="O8" s="11">
        <f t="shared" si="2"/>
        <v>9.6808669894397354</v>
      </c>
      <c r="P8" s="11">
        <f t="shared" si="3"/>
        <v>9.6107078425129586</v>
      </c>
      <c r="Q8" s="11">
        <f t="shared" si="4"/>
        <v>9.6285282019314007</v>
      </c>
      <c r="R8" s="11">
        <f t="shared" si="5"/>
        <v>9.6539897588891588</v>
      </c>
      <c r="S8" s="11">
        <f t="shared" si="6"/>
        <v>9.6701623436147806</v>
      </c>
      <c r="T8" s="25">
        <f t="shared" si="7"/>
        <v>0.31748001676358834</v>
      </c>
      <c r="U8" s="25">
        <f t="shared" si="7"/>
        <v>0.31477440360148634</v>
      </c>
      <c r="V8" s="25">
        <f t="shared" si="8"/>
        <v>0.31355747775978488</v>
      </c>
      <c r="W8" s="25">
        <f t="shared" si="9"/>
        <v>0.34584796107191246</v>
      </c>
      <c r="X8" s="25">
        <f t="shared" si="10"/>
        <v>0.35360973459326206</v>
      </c>
      <c r="Y8" s="25">
        <f t="shared" si="11"/>
        <v>0.37159854761326477</v>
      </c>
      <c r="Z8" s="25">
        <f t="shared" si="12"/>
        <v>0.40097886321998283</v>
      </c>
    </row>
    <row r="9" spans="1:26" x14ac:dyDescent="0.35">
      <c r="A9" s="2" t="s">
        <v>3</v>
      </c>
      <c r="B9" s="2" t="s">
        <v>212</v>
      </c>
      <c r="C9" s="2" t="s">
        <v>213</v>
      </c>
      <c r="D9" s="5" t="s">
        <v>45</v>
      </c>
      <c r="E9" s="21">
        <v>1</v>
      </c>
      <c r="F9" s="11">
        <v>24259.3</v>
      </c>
      <c r="G9" s="11">
        <v>24917.16</v>
      </c>
      <c r="H9" s="11">
        <v>26328.92</v>
      </c>
      <c r="I9" s="11">
        <v>28901.35</v>
      </c>
      <c r="J9" s="11">
        <v>29840.83</v>
      </c>
      <c r="K9" s="11">
        <v>31075.21</v>
      </c>
      <c r="L9" s="11">
        <v>32287.599999999999</v>
      </c>
      <c r="M9" s="11">
        <f t="shared" si="0"/>
        <v>10.096555328000962</v>
      </c>
      <c r="N9" s="11">
        <f t="shared" si="1"/>
        <v>10.123312001719922</v>
      </c>
      <c r="O9" s="11">
        <f t="shared" si="2"/>
        <v>10.178423233798739</v>
      </c>
      <c r="P9" s="11">
        <f t="shared" si="3"/>
        <v>10.271643585812283</v>
      </c>
      <c r="Q9" s="11">
        <f t="shared" si="4"/>
        <v>10.303632868944272</v>
      </c>
      <c r="R9" s="11">
        <f t="shared" si="5"/>
        <v>10.344165674200005</v>
      </c>
      <c r="S9" s="11">
        <f t="shared" si="6"/>
        <v>10.382438534573129</v>
      </c>
      <c r="T9" s="25">
        <f t="shared" si="7"/>
        <v>2.4144131430304627E-3</v>
      </c>
      <c r="U9" s="25">
        <f t="shared" si="7"/>
        <v>4.7324545704087442E-3</v>
      </c>
      <c r="V9" s="25">
        <f t="shared" si="8"/>
        <v>3.8944823843886037E-3</v>
      </c>
      <c r="W9" s="25">
        <f t="shared" si="9"/>
        <v>5.3067360627967125E-3</v>
      </c>
      <c r="X9" s="25">
        <f t="shared" si="10"/>
        <v>6.4728029816903286E-3</v>
      </c>
      <c r="Y9" s="25">
        <f t="shared" si="11"/>
        <v>6.494277531983058E-3</v>
      </c>
      <c r="Z9" s="25">
        <f t="shared" si="12"/>
        <v>6.2484712836907456E-3</v>
      </c>
    </row>
    <row r="10" spans="1:26" x14ac:dyDescent="0.35">
      <c r="A10" s="2"/>
      <c r="B10" s="2" t="s">
        <v>212</v>
      </c>
      <c r="C10" s="2" t="s">
        <v>214</v>
      </c>
      <c r="D10" s="5" t="s">
        <v>45</v>
      </c>
      <c r="E10" s="21">
        <v>1</v>
      </c>
      <c r="F10" s="11">
        <v>47327.03</v>
      </c>
      <c r="G10" s="11">
        <v>48635.62</v>
      </c>
      <c r="H10" s="11">
        <v>50244.46</v>
      </c>
      <c r="I10" s="11">
        <v>54106.879999999997</v>
      </c>
      <c r="J10" s="11">
        <v>55654.98</v>
      </c>
      <c r="K10" s="11">
        <v>58385.7</v>
      </c>
      <c r="L10" s="11">
        <v>61038.43</v>
      </c>
      <c r="M10" s="11">
        <f t="shared" si="0"/>
        <v>10.764836870033424</v>
      </c>
      <c r="N10" s="11">
        <f t="shared" si="1"/>
        <v>10.792111463243257</v>
      </c>
      <c r="O10" s="11">
        <f t="shared" si="2"/>
        <v>10.824655571087263</v>
      </c>
      <c r="P10" s="11">
        <f t="shared" si="3"/>
        <v>10.898716628652794</v>
      </c>
      <c r="Q10" s="11">
        <f t="shared" si="4"/>
        <v>10.926926840570511</v>
      </c>
      <c r="R10" s="11">
        <f t="shared" si="5"/>
        <v>10.974826275818778</v>
      </c>
      <c r="S10" s="11">
        <f t="shared" si="6"/>
        <v>11.019258944788758</v>
      </c>
      <c r="T10" s="25">
        <f t="shared" si="7"/>
        <v>0.38334036242901715</v>
      </c>
      <c r="U10" s="25">
        <f t="shared" si="7"/>
        <v>0.36000794818191068</v>
      </c>
      <c r="V10" s="25">
        <f t="shared" si="8"/>
        <v>0.34085343957474018</v>
      </c>
      <c r="W10" s="25">
        <f t="shared" si="9"/>
        <v>0.48988855305471946</v>
      </c>
      <c r="X10" s="25">
        <f t="shared" si="10"/>
        <v>0.49526083026265766</v>
      </c>
      <c r="Y10" s="25">
        <f t="shared" si="11"/>
        <v>0.50587326521756204</v>
      </c>
      <c r="Z10" s="25">
        <f t="shared" si="12"/>
        <v>0.51246653910232043</v>
      </c>
    </row>
    <row r="11" spans="1:26" x14ac:dyDescent="0.35">
      <c r="A11" s="2"/>
      <c r="B11" s="2" t="s">
        <v>212</v>
      </c>
      <c r="C11" s="2" t="s">
        <v>215</v>
      </c>
      <c r="D11" s="5" t="s">
        <v>45</v>
      </c>
      <c r="E11" s="21">
        <v>1</v>
      </c>
      <c r="F11" s="11">
        <v>31672.799999999999</v>
      </c>
      <c r="G11" s="11">
        <v>33012.35</v>
      </c>
      <c r="H11" s="11">
        <v>35852.120000000003</v>
      </c>
      <c r="I11" s="11">
        <v>44012.56</v>
      </c>
      <c r="J11" s="11">
        <v>45696.160000000003</v>
      </c>
      <c r="K11" s="11">
        <v>47886.87</v>
      </c>
      <c r="L11" s="11">
        <v>49985.51</v>
      </c>
      <c r="M11" s="11">
        <f t="shared" si="0"/>
        <v>10.36321354737073</v>
      </c>
      <c r="N11" s="11">
        <f t="shared" si="1"/>
        <v>10.404637012861631</v>
      </c>
      <c r="O11" s="11">
        <f t="shared" si="2"/>
        <v>10.487157979565257</v>
      </c>
      <c r="P11" s="11">
        <f t="shared" si="3"/>
        <v>10.692230326711456</v>
      </c>
      <c r="Q11" s="11">
        <f t="shared" si="4"/>
        <v>10.729769547093687</v>
      </c>
      <c r="R11" s="11">
        <f t="shared" si="5"/>
        <v>10.77659663308838</v>
      </c>
      <c r="S11" s="11">
        <f t="shared" si="6"/>
        <v>10.819488442410149</v>
      </c>
      <c r="T11" s="25">
        <f t="shared" si="7"/>
        <v>4.7315620879510981E-2</v>
      </c>
      <c r="U11" s="25">
        <f t="shared" si="7"/>
        <v>4.5169924588471098E-2</v>
      </c>
      <c r="V11" s="25">
        <f t="shared" si="8"/>
        <v>6.0677955400836481E-2</v>
      </c>
      <c r="W11" s="25">
        <f t="shared" si="9"/>
        <v>0.24347719976373572</v>
      </c>
      <c r="X11" s="25">
        <f t="shared" si="10"/>
        <v>0.25663384358585345</v>
      </c>
      <c r="Y11" s="25">
        <f t="shared" si="11"/>
        <v>0.26318750866448953</v>
      </c>
      <c r="Z11" s="25">
        <f t="shared" si="12"/>
        <v>0.26635629951265827</v>
      </c>
    </row>
    <row r="12" spans="1:26" x14ac:dyDescent="0.35">
      <c r="A12" s="2" t="s">
        <v>28</v>
      </c>
      <c r="B12" s="2" t="s">
        <v>237</v>
      </c>
      <c r="C12" s="2" t="s">
        <v>28</v>
      </c>
      <c r="D12" s="5" t="s">
        <v>45</v>
      </c>
      <c r="E12" s="21">
        <v>1</v>
      </c>
      <c r="F12" s="11">
        <v>157636.6</v>
      </c>
      <c r="G12" s="11">
        <v>165769</v>
      </c>
      <c r="H12" s="11">
        <v>174800</v>
      </c>
      <c r="I12" s="11">
        <v>169700</v>
      </c>
      <c r="J12" s="11">
        <v>175005</v>
      </c>
      <c r="K12" s="11">
        <v>183598</v>
      </c>
      <c r="L12" s="11">
        <v>192133</v>
      </c>
      <c r="M12" s="11">
        <f t="shared" si="0"/>
        <v>11.968047662946429</v>
      </c>
      <c r="N12" s="11">
        <f t="shared" si="1"/>
        <v>12.01835053194611</v>
      </c>
      <c r="O12" s="11">
        <f t="shared" si="2"/>
        <v>12.071397742203573</v>
      </c>
      <c r="P12" s="11">
        <f t="shared" si="3"/>
        <v>12.041787451222318</v>
      </c>
      <c r="Q12" s="11">
        <f t="shared" si="4"/>
        <v>12.072569823926067</v>
      </c>
      <c r="R12" s="11">
        <f t="shared" si="5"/>
        <v>12.120503863863007</v>
      </c>
      <c r="S12" s="11">
        <f t="shared" si="6"/>
        <v>12.165943119531574</v>
      </c>
      <c r="T12" s="25">
        <f t="shared" si="7"/>
        <v>3.3209801397278289</v>
      </c>
      <c r="U12" s="25">
        <f t="shared" si="7"/>
        <v>3.3351733281008888</v>
      </c>
      <c r="V12" s="25">
        <f t="shared" si="8"/>
        <v>3.3509818398756184</v>
      </c>
      <c r="W12" s="25">
        <f t="shared" si="9"/>
        <v>3.3966166114963605</v>
      </c>
      <c r="X12" s="25">
        <f t="shared" si="10"/>
        <v>3.4202459128412768</v>
      </c>
      <c r="Y12" s="25">
        <f t="shared" si="11"/>
        <v>3.4481714587042509</v>
      </c>
      <c r="Z12" s="25">
        <f t="shared" si="12"/>
        <v>3.4690994215805637</v>
      </c>
    </row>
    <row r="13" spans="1:26" x14ac:dyDescent="0.35">
      <c r="A13" s="2" t="s">
        <v>11</v>
      </c>
      <c r="B13" s="2" t="s">
        <v>101</v>
      </c>
      <c r="C13" s="2" t="s">
        <v>128</v>
      </c>
      <c r="D13" s="5" t="s">
        <v>45</v>
      </c>
      <c r="E13" s="21">
        <v>1</v>
      </c>
      <c r="F13" s="11">
        <v>26507.62</v>
      </c>
      <c r="G13" s="11">
        <v>27728.66</v>
      </c>
      <c r="H13" s="11">
        <v>29643.119999999999</v>
      </c>
      <c r="I13" s="11">
        <v>30893.25</v>
      </c>
      <c r="J13" s="11">
        <v>31755.49</v>
      </c>
      <c r="K13" s="11">
        <v>33233.769999999997</v>
      </c>
      <c r="L13" s="11">
        <v>34607.919999999998</v>
      </c>
      <c r="M13" s="11">
        <f t="shared" si="0"/>
        <v>10.185187517810361</v>
      </c>
      <c r="N13" s="11">
        <f t="shared" si="1"/>
        <v>10.230221814326466</v>
      </c>
      <c r="O13" s="11">
        <f t="shared" si="2"/>
        <v>10.29698533702814</v>
      </c>
      <c r="P13" s="11">
        <f t="shared" si="3"/>
        <v>10.338292992420961</v>
      </c>
      <c r="Q13" s="11">
        <f t="shared" si="4"/>
        <v>10.365820902758868</v>
      </c>
      <c r="R13" s="11">
        <f t="shared" si="5"/>
        <v>10.411321806613753</v>
      </c>
      <c r="S13" s="11">
        <f t="shared" si="6"/>
        <v>10.451837836585915</v>
      </c>
      <c r="T13" s="25">
        <f t="shared" si="7"/>
        <v>1.5598954384937608E-3</v>
      </c>
      <c r="U13" s="25">
        <f t="shared" si="7"/>
        <v>1.4529037474408073E-3</v>
      </c>
      <c r="V13" s="25">
        <f t="shared" si="8"/>
        <v>3.1535317325061549E-3</v>
      </c>
      <c r="W13" s="25">
        <f t="shared" si="9"/>
        <v>1.945934445475074E-2</v>
      </c>
      <c r="X13" s="25">
        <f t="shared" si="10"/>
        <v>2.0346673335137046E-2</v>
      </c>
      <c r="Y13" s="25">
        <f t="shared" si="11"/>
        <v>2.1828056940937986E-2</v>
      </c>
      <c r="Z13" s="25">
        <f t="shared" si="12"/>
        <v>2.2036385473315011E-2</v>
      </c>
    </row>
    <row r="14" spans="1:26" x14ac:dyDescent="0.35">
      <c r="A14" s="2"/>
      <c r="B14" s="2" t="s">
        <v>101</v>
      </c>
      <c r="C14" s="2" t="s">
        <v>129</v>
      </c>
      <c r="D14" s="5" t="s">
        <v>45</v>
      </c>
      <c r="E14" s="21">
        <v>1</v>
      </c>
      <c r="F14" s="11">
        <v>19064.55</v>
      </c>
      <c r="G14" s="11">
        <v>19730.61</v>
      </c>
      <c r="H14" s="11">
        <v>20801.810000000001</v>
      </c>
      <c r="I14" s="11">
        <v>23496.62</v>
      </c>
      <c r="J14" s="11">
        <v>24000.07</v>
      </c>
      <c r="K14" s="11">
        <v>24869.67</v>
      </c>
      <c r="L14" s="11">
        <v>25739.64</v>
      </c>
      <c r="M14" s="11">
        <f t="shared" si="0"/>
        <v>9.8555858685512572</v>
      </c>
      <c r="N14" s="11">
        <f t="shared" si="1"/>
        <v>9.8899265159234222</v>
      </c>
      <c r="O14" s="11">
        <f t="shared" si="2"/>
        <v>9.9427952811342255</v>
      </c>
      <c r="P14" s="11">
        <f t="shared" si="3"/>
        <v>10.06461186000052</v>
      </c>
      <c r="Q14" s="11">
        <f t="shared" si="4"/>
        <v>10.085812025992496</v>
      </c>
      <c r="R14" s="11">
        <f t="shared" si="5"/>
        <v>10.121404267710622</v>
      </c>
      <c r="S14" s="11">
        <f t="shared" si="6"/>
        <v>10.155787495038327</v>
      </c>
      <c r="T14" s="25">
        <f t="shared" si="7"/>
        <v>8.4161571093173959E-2</v>
      </c>
      <c r="U14" s="25">
        <f t="shared" si="7"/>
        <v>9.1311739417769766E-2</v>
      </c>
      <c r="V14" s="25">
        <f t="shared" si="8"/>
        <v>8.8824110615017354E-2</v>
      </c>
      <c r="W14" s="25">
        <f t="shared" si="9"/>
        <v>1.8005447336844387E-2</v>
      </c>
      <c r="X14" s="25">
        <f t="shared" si="10"/>
        <v>1.8869723190082909E-2</v>
      </c>
      <c r="Y14" s="25">
        <f t="shared" si="11"/>
        <v>2.0213538990877637E-2</v>
      </c>
      <c r="Z14" s="25">
        <f t="shared" si="12"/>
        <v>2.1786872054065171E-2</v>
      </c>
    </row>
    <row r="15" spans="1:26" x14ac:dyDescent="0.35">
      <c r="A15" s="2"/>
      <c r="B15" s="2" t="s">
        <v>101</v>
      </c>
      <c r="C15" s="2" t="s">
        <v>130</v>
      </c>
      <c r="D15" s="5" t="s">
        <v>45</v>
      </c>
      <c r="E15" s="21">
        <v>1</v>
      </c>
      <c r="F15" s="11">
        <v>21751.77</v>
      </c>
      <c r="G15" s="11">
        <v>22458.19</v>
      </c>
      <c r="H15" s="11">
        <v>23579.62</v>
      </c>
      <c r="I15" s="11">
        <v>26628.89</v>
      </c>
      <c r="J15" s="11">
        <v>27179.26</v>
      </c>
      <c r="K15" s="11">
        <v>28198.09</v>
      </c>
      <c r="L15" s="11">
        <v>29400.720000000001</v>
      </c>
      <c r="M15" s="11">
        <f t="shared" si="0"/>
        <v>9.9874504125160577</v>
      </c>
      <c r="N15" s="11">
        <f t="shared" si="1"/>
        <v>10.019410637333582</v>
      </c>
      <c r="O15" s="11">
        <f t="shared" si="2"/>
        <v>10.068138058609515</v>
      </c>
      <c r="P15" s="11">
        <f t="shared" si="3"/>
        <v>10.189751995626066</v>
      </c>
      <c r="Q15" s="11">
        <f t="shared" si="4"/>
        <v>10.210209461433106</v>
      </c>
      <c r="R15" s="11">
        <f t="shared" si="5"/>
        <v>10.247009524135937</v>
      </c>
      <c r="S15" s="11">
        <f t="shared" si="6"/>
        <v>10.288774442822822</v>
      </c>
      <c r="T15" s="25">
        <f t="shared" si="7"/>
        <v>2.5040401967108002E-2</v>
      </c>
      <c r="U15" s="25">
        <f t="shared" si="7"/>
        <v>2.9823287563747261E-2</v>
      </c>
      <c r="V15" s="25">
        <f t="shared" si="8"/>
        <v>2.9822168790709268E-2</v>
      </c>
      <c r="W15" s="25">
        <f t="shared" si="9"/>
        <v>8.1798322661994594E-5</v>
      </c>
      <c r="X15" s="25">
        <f t="shared" si="10"/>
        <v>1.6821248464424964E-4</v>
      </c>
      <c r="Y15" s="25">
        <f t="shared" si="11"/>
        <v>2.7453406858962709E-4</v>
      </c>
      <c r="Z15" s="25">
        <f t="shared" si="12"/>
        <v>2.1365140610535348E-4</v>
      </c>
    </row>
    <row r="16" spans="1:26" x14ac:dyDescent="0.35">
      <c r="A16" s="2"/>
      <c r="B16" s="2" t="s">
        <v>101</v>
      </c>
      <c r="C16" s="2" t="s">
        <v>131</v>
      </c>
      <c r="D16" s="5" t="s">
        <v>45</v>
      </c>
      <c r="E16" s="21">
        <v>1</v>
      </c>
      <c r="F16" s="11">
        <v>24420.16</v>
      </c>
      <c r="G16" s="11">
        <v>25373.35</v>
      </c>
      <c r="H16" s="11">
        <v>26708.98</v>
      </c>
      <c r="I16" s="11">
        <v>28476.15</v>
      </c>
      <c r="J16" s="11">
        <v>29100.14</v>
      </c>
      <c r="K16" s="11">
        <v>30229.82</v>
      </c>
      <c r="L16" s="11">
        <v>31399.13</v>
      </c>
      <c r="M16" s="11">
        <f t="shared" si="0"/>
        <v>10.103164299649784</v>
      </c>
      <c r="N16" s="11">
        <f t="shared" si="1"/>
        <v>10.141454689599353</v>
      </c>
      <c r="O16" s="11">
        <f t="shared" si="2"/>
        <v>10.192755117430238</v>
      </c>
      <c r="P16" s="11">
        <f t="shared" si="3"/>
        <v>10.256822173803654</v>
      </c>
      <c r="Q16" s="11">
        <f t="shared" si="4"/>
        <v>10.278498264144575</v>
      </c>
      <c r="R16" s="11">
        <f t="shared" si="5"/>
        <v>10.316584133405794</v>
      </c>
      <c r="S16" s="11">
        <f t="shared" si="6"/>
        <v>10.35453546450613</v>
      </c>
      <c r="T16" s="25">
        <f t="shared" si="7"/>
        <v>1.8086058232049717E-3</v>
      </c>
      <c r="U16" s="25">
        <f t="shared" si="7"/>
        <v>2.5654377148304547E-3</v>
      </c>
      <c r="V16" s="25">
        <f t="shared" si="8"/>
        <v>2.3111002877701991E-3</v>
      </c>
      <c r="W16" s="25">
        <f t="shared" si="9"/>
        <v>3.3670092095709659E-3</v>
      </c>
      <c r="X16" s="25">
        <f t="shared" si="10"/>
        <v>3.0602058266141399E-3</v>
      </c>
      <c r="Y16" s="25">
        <f t="shared" si="11"/>
        <v>2.809587231917945E-3</v>
      </c>
      <c r="Z16" s="25">
        <f t="shared" si="12"/>
        <v>2.6157294386266465E-3</v>
      </c>
    </row>
    <row r="17" spans="1:26" x14ac:dyDescent="0.35">
      <c r="A17" s="2"/>
      <c r="B17" s="2" t="s">
        <v>101</v>
      </c>
      <c r="C17" s="2" t="s">
        <v>132</v>
      </c>
      <c r="D17" s="5" t="s">
        <v>45</v>
      </c>
      <c r="E17" s="21">
        <v>1</v>
      </c>
      <c r="F17" s="11">
        <v>65200.6</v>
      </c>
      <c r="G17" s="11">
        <v>66636.070000000007</v>
      </c>
      <c r="H17" s="11">
        <v>68158.23</v>
      </c>
      <c r="I17" s="11">
        <v>78344.759999999995</v>
      </c>
      <c r="J17" s="11">
        <v>79961.7</v>
      </c>
      <c r="K17" s="11">
        <v>83010</v>
      </c>
      <c r="L17" s="11">
        <v>86249.21</v>
      </c>
      <c r="M17" s="11">
        <f t="shared" si="0"/>
        <v>11.085223950326389</v>
      </c>
      <c r="N17" s="11">
        <f t="shared" si="1"/>
        <v>11.107001301512279</v>
      </c>
      <c r="O17" s="11">
        <f t="shared" si="2"/>
        <v>11.129587192856155</v>
      </c>
      <c r="P17" s="11">
        <f t="shared" si="3"/>
        <v>11.268874366160276</v>
      </c>
      <c r="Q17" s="11">
        <f t="shared" si="4"/>
        <v>11.289303049018647</v>
      </c>
      <c r="R17" s="11">
        <f t="shared" si="5"/>
        <v>11.326716361449082</v>
      </c>
      <c r="S17" s="11">
        <f t="shared" si="6"/>
        <v>11.364996175431369</v>
      </c>
      <c r="T17" s="25">
        <f t="shared" si="7"/>
        <v>0.88272027406078413</v>
      </c>
      <c r="U17" s="25">
        <f t="shared" si="7"/>
        <v>0.83703553566299693</v>
      </c>
      <c r="V17" s="25">
        <f t="shared" si="8"/>
        <v>0.78989108650044515</v>
      </c>
      <c r="W17" s="25">
        <f t="shared" si="9"/>
        <v>1.1450672000660587</v>
      </c>
      <c r="X17" s="25">
        <f t="shared" si="10"/>
        <v>1.1366201957505089</v>
      </c>
      <c r="Y17" s="25">
        <f t="shared" si="11"/>
        <v>1.1302619130623763</v>
      </c>
      <c r="Z17" s="25">
        <f t="shared" si="12"/>
        <v>1.1270049919857947</v>
      </c>
    </row>
    <row r="18" spans="1:26" x14ac:dyDescent="0.35">
      <c r="A18" s="2"/>
      <c r="B18" s="2" t="s">
        <v>101</v>
      </c>
      <c r="C18" s="2" t="s">
        <v>114</v>
      </c>
      <c r="D18" s="5" t="s">
        <v>48</v>
      </c>
      <c r="E18" s="21">
        <v>1</v>
      </c>
      <c r="F18" s="11">
        <v>12646.96</v>
      </c>
      <c r="G18" s="11">
        <v>13412.34</v>
      </c>
      <c r="H18" s="11">
        <v>13900.21</v>
      </c>
      <c r="I18" s="11">
        <v>12868.84</v>
      </c>
      <c r="J18" s="11">
        <v>13155.65</v>
      </c>
      <c r="K18" s="11">
        <v>13659.66</v>
      </c>
      <c r="L18" s="11">
        <v>14205.45</v>
      </c>
      <c r="M18" s="11">
        <f t="shared" si="0"/>
        <v>9.4451721490695668</v>
      </c>
      <c r="N18" s="11">
        <f t="shared" si="1"/>
        <v>9.5039304576972512</v>
      </c>
      <c r="O18" s="11">
        <f t="shared" si="2"/>
        <v>9.539659226918328</v>
      </c>
      <c r="P18" s="11">
        <f t="shared" si="3"/>
        <v>9.4625641644379002</v>
      </c>
      <c r="Q18" s="11">
        <f t="shared" si="4"/>
        <v>9.4846066031241083</v>
      </c>
      <c r="R18" s="11">
        <f t="shared" si="5"/>
        <v>9.5222022426246777</v>
      </c>
      <c r="S18" s="11">
        <f t="shared" si="6"/>
        <v>9.5613809727727919</v>
      </c>
      <c r="T18" s="25">
        <f t="shared" si="7"/>
        <v>0.49072807021400688</v>
      </c>
      <c r="U18" s="25">
        <f t="shared" si="7"/>
        <v>0.47358398017546716</v>
      </c>
      <c r="V18" s="25">
        <f t="shared" si="8"/>
        <v>0.49163908134800205</v>
      </c>
      <c r="W18" s="25">
        <f t="shared" si="9"/>
        <v>0.54203766634860162</v>
      </c>
      <c r="X18" s="25">
        <f t="shared" si="10"/>
        <v>0.54548938781486134</v>
      </c>
      <c r="Y18" s="25">
        <f t="shared" si="11"/>
        <v>0.54963889403984256</v>
      </c>
      <c r="Z18" s="25">
        <f t="shared" si="12"/>
        <v>0.55057926948387814</v>
      </c>
    </row>
    <row r="19" spans="1:26" x14ac:dyDescent="0.35">
      <c r="A19" s="2"/>
      <c r="B19" s="2" t="s">
        <v>102</v>
      </c>
      <c r="C19" s="2" t="s">
        <v>126</v>
      </c>
      <c r="D19" s="5" t="s">
        <v>48</v>
      </c>
      <c r="E19" s="5">
        <v>0</v>
      </c>
      <c r="F19" s="11">
        <v>44776.47</v>
      </c>
      <c r="G19" s="11">
        <v>46508.29</v>
      </c>
      <c r="H19" s="11">
        <v>48923.61</v>
      </c>
      <c r="I19" s="11">
        <v>45548.77</v>
      </c>
      <c r="J19" s="11">
        <v>46425.52</v>
      </c>
      <c r="K19" s="11">
        <v>48176.44</v>
      </c>
      <c r="L19" s="11">
        <v>49891.14</v>
      </c>
      <c r="M19" s="11">
        <f t="shared" si="0"/>
        <v>10.709438057210763</v>
      </c>
      <c r="N19" s="11">
        <f t="shared" si="1"/>
        <v>10.747385855255427</v>
      </c>
      <c r="O19" s="11">
        <f t="shared" si="2"/>
        <v>10.798015381027774</v>
      </c>
      <c r="P19" s="11">
        <f t="shared" si="3"/>
        <v>10.726538899030425</v>
      </c>
      <c r="Q19" s="11">
        <f t="shared" si="4"/>
        <v>10.745604587019782</v>
      </c>
      <c r="R19" s="11">
        <f t="shared" si="5"/>
        <v>10.782625383858154</v>
      </c>
      <c r="S19" s="11">
        <f t="shared" si="6"/>
        <v>10.817598710864615</v>
      </c>
      <c r="T19" s="25">
        <f t="shared" si="7"/>
        <v>0.31780961004635333</v>
      </c>
      <c r="U19" s="25">
        <f t="shared" si="7"/>
        <v>0.30833700613088488</v>
      </c>
      <c r="V19" s="25">
        <f t="shared" si="8"/>
        <v>0.31045663883512581</v>
      </c>
      <c r="W19" s="25">
        <f t="shared" si="9"/>
        <v>0.27851231612305549</v>
      </c>
      <c r="X19" s="25">
        <f t="shared" si="10"/>
        <v>0.27292835081492811</v>
      </c>
      <c r="Y19" s="25">
        <f t="shared" si="11"/>
        <v>0.26940957029921225</v>
      </c>
      <c r="Z19" s="25">
        <f t="shared" si="12"/>
        <v>0.26440930035362809</v>
      </c>
    </row>
    <row r="20" spans="1:26" x14ac:dyDescent="0.35">
      <c r="A20" s="2"/>
      <c r="B20" s="2" t="s">
        <v>102</v>
      </c>
      <c r="C20" s="2" t="s">
        <v>32</v>
      </c>
      <c r="D20" s="5" t="s">
        <v>48</v>
      </c>
      <c r="E20" s="5">
        <v>0</v>
      </c>
      <c r="F20" s="11">
        <v>16800.36</v>
      </c>
      <c r="G20" s="11">
        <v>17357.75</v>
      </c>
      <c r="H20" s="11">
        <v>18263.88</v>
      </c>
      <c r="I20" s="11">
        <v>17797.41</v>
      </c>
      <c r="J20" s="11">
        <v>17869.34</v>
      </c>
      <c r="K20" s="11">
        <v>18466.240000000002</v>
      </c>
      <c r="L20" s="11">
        <v>19156.61</v>
      </c>
      <c r="M20" s="11">
        <f t="shared" si="0"/>
        <v>9.7291555937331911</v>
      </c>
      <c r="N20" s="11">
        <f t="shared" si="1"/>
        <v>9.7617943715195299</v>
      </c>
      <c r="O20" s="11">
        <f t="shared" si="2"/>
        <v>9.8126806178858139</v>
      </c>
      <c r="P20" s="11">
        <f t="shared" si="3"/>
        <v>9.7868082200752298</v>
      </c>
      <c r="Q20" s="11">
        <f t="shared" si="4"/>
        <v>9.7908416740634721</v>
      </c>
      <c r="R20" s="11">
        <f t="shared" si="5"/>
        <v>9.8236994791072068</v>
      </c>
      <c r="S20" s="11">
        <f t="shared" si="6"/>
        <v>9.8604031047642255</v>
      </c>
      <c r="T20" s="25">
        <f t="shared" ref="T20:U83" si="13">(M20-M$118)^2</f>
        <v>0.17350258289880618</v>
      </c>
      <c r="U20" s="25">
        <f t="shared" si="13"/>
        <v>0.18516709910735982</v>
      </c>
      <c r="V20" s="25">
        <f t="shared" ref="V20:V35" si="14">(O20-O$118)^2</f>
        <v>0.18331105583141669</v>
      </c>
      <c r="W20" s="25">
        <f t="shared" ref="W20:W35" si="15">(P20-P$118)^2</f>
        <v>0.16973412702944526</v>
      </c>
      <c r="X20" s="25">
        <f t="shared" ref="X20:X35" si="16">(Q20-Q$118)^2</f>
        <v>0.18691568186951932</v>
      </c>
      <c r="Y20" s="25">
        <f t="shared" ref="Y20:Y35" si="17">(R20-R$118)^2</f>
        <v>0.19349363551788176</v>
      </c>
      <c r="Z20" s="25">
        <f t="shared" ref="Z20:Z35" si="18">(S20-S$118)^2</f>
        <v>0.19623850754955433</v>
      </c>
    </row>
    <row r="21" spans="1:26" x14ac:dyDescent="0.35">
      <c r="A21" s="2"/>
      <c r="B21" s="2" t="s">
        <v>102</v>
      </c>
      <c r="C21" s="2" t="s">
        <v>127</v>
      </c>
      <c r="D21" s="5" t="s">
        <v>48</v>
      </c>
      <c r="E21" s="5">
        <v>0</v>
      </c>
      <c r="F21" s="11">
        <v>64044.53</v>
      </c>
      <c r="G21" s="11">
        <v>67344.710000000006</v>
      </c>
      <c r="H21" s="11">
        <v>70240.34</v>
      </c>
      <c r="I21" s="11">
        <v>64852.19</v>
      </c>
      <c r="J21" s="11">
        <v>67708.98</v>
      </c>
      <c r="K21" s="11">
        <v>71096.679999999993</v>
      </c>
      <c r="L21" s="11">
        <v>74050.47</v>
      </c>
      <c r="M21" s="11">
        <f t="shared" si="0"/>
        <v>11.067333901648254</v>
      </c>
      <c r="N21" s="11">
        <f t="shared" si="1"/>
        <v>11.117579633839071</v>
      </c>
      <c r="O21" s="11">
        <f t="shared" si="2"/>
        <v>11.159678068843981</v>
      </c>
      <c r="P21" s="11">
        <f t="shared" si="3"/>
        <v>11.079865959413402</v>
      </c>
      <c r="Q21" s="11">
        <f t="shared" si="4"/>
        <v>11.122974094121652</v>
      </c>
      <c r="R21" s="11">
        <f t="shared" si="5"/>
        <v>11.171795919905035</v>
      </c>
      <c r="S21" s="11">
        <f t="shared" si="6"/>
        <v>11.212502166738597</v>
      </c>
      <c r="T21" s="25">
        <f t="shared" si="13"/>
        <v>0.84942378347181102</v>
      </c>
      <c r="U21" s="25">
        <f t="shared" si="13"/>
        <v>0.85650359441111923</v>
      </c>
      <c r="V21" s="25">
        <f t="shared" si="14"/>
        <v>0.84428357113097829</v>
      </c>
      <c r="W21" s="25">
        <f t="shared" si="15"/>
        <v>0.77628385374370412</v>
      </c>
      <c r="X21" s="25">
        <f t="shared" si="16"/>
        <v>0.80963096483840047</v>
      </c>
      <c r="Y21" s="25">
        <f t="shared" si="17"/>
        <v>0.82485871148906698</v>
      </c>
      <c r="Z21" s="25">
        <f t="shared" si="18"/>
        <v>0.82648263691267676</v>
      </c>
    </row>
    <row r="22" spans="1:26" x14ac:dyDescent="0.35">
      <c r="A22" s="2"/>
      <c r="B22" s="2" t="s">
        <v>103</v>
      </c>
      <c r="C22" s="2" t="s">
        <v>121</v>
      </c>
      <c r="D22" s="5" t="s">
        <v>45</v>
      </c>
      <c r="E22" s="21">
        <v>1</v>
      </c>
      <c r="F22" s="11">
        <v>47532.56</v>
      </c>
      <c r="G22" s="11">
        <v>50010.52</v>
      </c>
      <c r="H22" s="11">
        <v>53244.69</v>
      </c>
      <c r="I22" s="11">
        <v>50074.03</v>
      </c>
      <c r="J22" s="11">
        <v>51088.12</v>
      </c>
      <c r="K22" s="11">
        <v>53195.69</v>
      </c>
      <c r="L22" s="11">
        <v>55366.98</v>
      </c>
      <c r="M22" s="11">
        <f t="shared" si="0"/>
        <v>10.769170228877163</v>
      </c>
      <c r="N22" s="11">
        <f t="shared" si="1"/>
        <v>10.819988662279307</v>
      </c>
      <c r="O22" s="11">
        <f t="shared" si="2"/>
        <v>10.882653360289611</v>
      </c>
      <c r="P22" s="11">
        <f t="shared" si="3"/>
        <v>10.821257789402814</v>
      </c>
      <c r="Q22" s="11">
        <f t="shared" si="4"/>
        <v>10.841307263839997</v>
      </c>
      <c r="R22" s="11">
        <f t="shared" si="5"/>
        <v>10.881732657010247</v>
      </c>
      <c r="S22" s="11">
        <f t="shared" si="6"/>
        <v>10.921738666158683</v>
      </c>
      <c r="T22" s="25">
        <f t="shared" si="13"/>
        <v>0.38872509417050666</v>
      </c>
      <c r="U22" s="25">
        <f t="shared" si="13"/>
        <v>0.39423809453764314</v>
      </c>
      <c r="V22" s="25">
        <f t="shared" si="14"/>
        <v>0.41193848139195233</v>
      </c>
      <c r="W22" s="25">
        <f t="shared" si="15"/>
        <v>0.38745838279974198</v>
      </c>
      <c r="X22" s="25">
        <f t="shared" si="16"/>
        <v>0.38208238117481724</v>
      </c>
      <c r="Y22" s="25">
        <f t="shared" si="17"/>
        <v>0.38211444589851712</v>
      </c>
      <c r="Z22" s="25">
        <f t="shared" si="18"/>
        <v>0.38235351209241991</v>
      </c>
    </row>
    <row r="23" spans="1:26" x14ac:dyDescent="0.35">
      <c r="A23" s="2"/>
      <c r="B23" s="2" t="s">
        <v>103</v>
      </c>
      <c r="C23" s="2" t="s">
        <v>122</v>
      </c>
      <c r="D23" s="5" t="s">
        <v>45</v>
      </c>
      <c r="E23" s="21">
        <v>1</v>
      </c>
      <c r="F23" s="11">
        <v>14180.23</v>
      </c>
      <c r="G23" s="11">
        <v>14778.81</v>
      </c>
      <c r="H23" s="11">
        <v>15421.18</v>
      </c>
      <c r="I23" s="11">
        <v>14695.5</v>
      </c>
      <c r="J23" s="11">
        <v>14829.47</v>
      </c>
      <c r="K23" s="11">
        <v>15237.34</v>
      </c>
      <c r="L23" s="11">
        <v>15779.49</v>
      </c>
      <c r="M23" s="11">
        <f t="shared" si="0"/>
        <v>9.5596040199827836</v>
      </c>
      <c r="N23" s="11">
        <f t="shared" si="1"/>
        <v>9.6009496770523608</v>
      </c>
      <c r="O23" s="11">
        <f t="shared" si="2"/>
        <v>9.6434971681843216</v>
      </c>
      <c r="P23" s="11">
        <f t="shared" si="3"/>
        <v>9.5952966034528071</v>
      </c>
      <c r="Q23" s="11">
        <f t="shared" si="4"/>
        <v>9.6043716961251739</v>
      </c>
      <c r="R23" s="11">
        <f t="shared" si="5"/>
        <v>9.6315042733242251</v>
      </c>
      <c r="S23" s="11">
        <f t="shared" si="6"/>
        <v>9.6664662744859466</v>
      </c>
      <c r="T23" s="25">
        <f t="shared" si="13"/>
        <v>0.34349912757138923</v>
      </c>
      <c r="U23" s="25">
        <f t="shared" si="13"/>
        <v>0.34946442643714631</v>
      </c>
      <c r="V23" s="25">
        <f t="shared" si="14"/>
        <v>0.35680534342367753</v>
      </c>
      <c r="W23" s="25">
        <f t="shared" si="15"/>
        <v>0.36421180906831918</v>
      </c>
      <c r="X23" s="25">
        <f t="shared" si="16"/>
        <v>0.38292264889797556</v>
      </c>
      <c r="Y23" s="25">
        <f t="shared" si="17"/>
        <v>0.39951794656894085</v>
      </c>
      <c r="Z23" s="25">
        <f t="shared" si="18"/>
        <v>0.40567343986126597</v>
      </c>
    </row>
    <row r="24" spans="1:26" x14ac:dyDescent="0.35">
      <c r="A24" s="2"/>
      <c r="B24" s="2" t="s">
        <v>103</v>
      </c>
      <c r="C24" s="2" t="s">
        <v>123</v>
      </c>
      <c r="D24" s="5" t="s">
        <v>48</v>
      </c>
      <c r="E24" s="21">
        <v>1</v>
      </c>
      <c r="F24" s="11">
        <v>33634.629999999997</v>
      </c>
      <c r="G24" s="11">
        <v>33904.379999999997</v>
      </c>
      <c r="H24" s="11">
        <v>34628.83</v>
      </c>
      <c r="I24" s="11">
        <v>32336.48</v>
      </c>
      <c r="J24" s="11">
        <v>32156.29</v>
      </c>
      <c r="K24" s="11">
        <v>32699.62</v>
      </c>
      <c r="L24" s="11">
        <v>35494.269999999997</v>
      </c>
      <c r="M24" s="11">
        <f t="shared" si="0"/>
        <v>10.423311469953237</v>
      </c>
      <c r="N24" s="11">
        <f t="shared" si="1"/>
        <v>10.431299488562306</v>
      </c>
      <c r="O24" s="11">
        <f t="shared" si="2"/>
        <v>10.452441851090805</v>
      </c>
      <c r="P24" s="11">
        <f t="shared" si="3"/>
        <v>10.383951283669795</v>
      </c>
      <c r="Q24" s="11">
        <f t="shared" si="4"/>
        <v>10.378363355941829</v>
      </c>
      <c r="R24" s="11">
        <f t="shared" si="5"/>
        <v>10.395118736022715</v>
      </c>
      <c r="S24" s="11">
        <f t="shared" si="6"/>
        <v>10.477126553985057</v>
      </c>
      <c r="T24" s="25">
        <f t="shared" si="13"/>
        <v>7.7072566662575212E-2</v>
      </c>
      <c r="U24" s="25">
        <f t="shared" si="13"/>
        <v>5.7214079998967569E-2</v>
      </c>
      <c r="V24" s="25">
        <f t="shared" si="14"/>
        <v>4.4779989492212215E-2</v>
      </c>
      <c r="W24" s="25">
        <f t="shared" si="15"/>
        <v>3.4282390884912202E-2</v>
      </c>
      <c r="X24" s="25">
        <f t="shared" si="16"/>
        <v>2.4082141804592096E-2</v>
      </c>
      <c r="Y24" s="25">
        <f t="shared" si="17"/>
        <v>1.7302809023458082E-2</v>
      </c>
      <c r="Z24" s="25">
        <f t="shared" si="18"/>
        <v>3.0183951642538818E-2</v>
      </c>
    </row>
    <row r="25" spans="1:26" x14ac:dyDescent="0.35">
      <c r="A25" s="2"/>
      <c r="B25" s="2" t="s">
        <v>103</v>
      </c>
      <c r="C25" s="2" t="s">
        <v>124</v>
      </c>
      <c r="D25" s="5" t="s">
        <v>48</v>
      </c>
      <c r="E25" s="21">
        <v>1</v>
      </c>
      <c r="F25" s="11">
        <v>15740.21</v>
      </c>
      <c r="G25" s="11">
        <v>16682.13</v>
      </c>
      <c r="H25" s="11">
        <v>17758.53</v>
      </c>
      <c r="I25" s="11">
        <v>16703.740000000002</v>
      </c>
      <c r="J25" s="11">
        <v>17329.14</v>
      </c>
      <c r="K25" s="11">
        <v>18296.7</v>
      </c>
      <c r="L25" s="11">
        <v>19239.830000000002</v>
      </c>
      <c r="M25" s="11">
        <f t="shared" si="0"/>
        <v>9.6639738636867136</v>
      </c>
      <c r="N25" s="11">
        <f t="shared" si="1"/>
        <v>9.7220933656017898</v>
      </c>
      <c r="O25" s="11">
        <f t="shared" si="2"/>
        <v>9.7846212428502426</v>
      </c>
      <c r="P25" s="11">
        <f t="shared" si="3"/>
        <v>9.7233879254271276</v>
      </c>
      <c r="Q25" s="11">
        <f t="shared" si="4"/>
        <v>9.7601447565504227</v>
      </c>
      <c r="R25" s="11">
        <f t="shared" si="5"/>
        <v>9.8144759946996345</v>
      </c>
      <c r="S25" s="11">
        <f t="shared" si="6"/>
        <v>9.8647378884218266</v>
      </c>
      <c r="T25" s="25">
        <f t="shared" si="13"/>
        <v>0.23205236881267322</v>
      </c>
      <c r="U25" s="25">
        <f t="shared" si="13"/>
        <v>0.22091078587317139</v>
      </c>
      <c r="V25" s="25">
        <f t="shared" si="14"/>
        <v>0.20812553763516789</v>
      </c>
      <c r="W25" s="25">
        <f t="shared" si="15"/>
        <v>0.22601306379708627</v>
      </c>
      <c r="X25" s="25">
        <f t="shared" si="16"/>
        <v>0.2144008374902395</v>
      </c>
      <c r="Y25" s="25">
        <f t="shared" si="17"/>
        <v>0.2016931444931449</v>
      </c>
      <c r="Z25" s="25">
        <f t="shared" si="18"/>
        <v>0.19241678224895667</v>
      </c>
    </row>
    <row r="26" spans="1:26" x14ac:dyDescent="0.35">
      <c r="A26" s="2"/>
      <c r="B26" s="2" t="s">
        <v>103</v>
      </c>
      <c r="C26" s="2" t="s">
        <v>125</v>
      </c>
      <c r="D26" s="5" t="s">
        <v>228</v>
      </c>
      <c r="E26" s="21">
        <v>1</v>
      </c>
      <c r="F26" s="11">
        <v>13917.44</v>
      </c>
      <c r="G26" s="11">
        <v>14725</v>
      </c>
      <c r="H26" s="11">
        <v>15559.64</v>
      </c>
      <c r="I26" s="11">
        <v>14495.41</v>
      </c>
      <c r="J26" s="11">
        <v>14867.64</v>
      </c>
      <c r="K26" s="11">
        <v>15517.39</v>
      </c>
      <c r="L26" s="11">
        <v>16158.52</v>
      </c>
      <c r="M26" s="11">
        <f t="shared" si="0"/>
        <v>9.5408980089292754</v>
      </c>
      <c r="N26" s="11">
        <f t="shared" si="1"/>
        <v>9.5973020085197867</v>
      </c>
      <c r="O26" s="11">
        <f t="shared" si="2"/>
        <v>9.6524356612179485</v>
      </c>
      <c r="P26" s="11">
        <f t="shared" si="3"/>
        <v>9.5815873265714551</v>
      </c>
      <c r="Q26" s="11">
        <f t="shared" si="4"/>
        <v>9.6069423180489402</v>
      </c>
      <c r="R26" s="11">
        <f t="shared" si="5"/>
        <v>9.6497166094919393</v>
      </c>
      <c r="S26" s="11">
        <f t="shared" si="6"/>
        <v>9.6902027437225851</v>
      </c>
      <c r="T26" s="25">
        <f t="shared" si="13"/>
        <v>0.36577577911740344</v>
      </c>
      <c r="U26" s="25">
        <f t="shared" si="13"/>
        <v>0.3537904080928792</v>
      </c>
      <c r="V26" s="25">
        <f t="shared" si="14"/>
        <v>0.34620674685558217</v>
      </c>
      <c r="W26" s="25">
        <f t="shared" si="15"/>
        <v>0.38094684052038869</v>
      </c>
      <c r="X26" s="25">
        <f t="shared" si="16"/>
        <v>0.37974781704677935</v>
      </c>
      <c r="Y26" s="25">
        <f t="shared" si="17"/>
        <v>0.37682653574369446</v>
      </c>
      <c r="Z26" s="25">
        <f t="shared" si="18"/>
        <v>0.37600015908346768</v>
      </c>
    </row>
    <row r="27" spans="1:26" x14ac:dyDescent="0.35">
      <c r="A27" s="2"/>
      <c r="B27" s="2" t="s">
        <v>104</v>
      </c>
      <c r="C27" s="2" t="s">
        <v>115</v>
      </c>
      <c r="D27" s="5" t="s">
        <v>48</v>
      </c>
      <c r="E27" s="5">
        <v>0</v>
      </c>
      <c r="F27" s="11">
        <v>21209.35</v>
      </c>
      <c r="G27" s="11">
        <v>22421.3</v>
      </c>
      <c r="H27" s="11">
        <v>23319.99</v>
      </c>
      <c r="I27" s="11">
        <v>21600.66</v>
      </c>
      <c r="J27" s="11">
        <v>22100.49</v>
      </c>
      <c r="K27" s="11">
        <v>22909.759999999998</v>
      </c>
      <c r="L27" s="11">
        <v>23972.61</v>
      </c>
      <c r="M27" s="11">
        <f t="shared" si="0"/>
        <v>9.9621974011673977</v>
      </c>
      <c r="N27" s="11">
        <f t="shared" si="1"/>
        <v>10.017766678888055</v>
      </c>
      <c r="O27" s="11">
        <f t="shared" si="2"/>
        <v>10.05706621164787</v>
      </c>
      <c r="P27" s="11">
        <f t="shared" si="3"/>
        <v>9.9804791487610007</v>
      </c>
      <c r="Q27" s="11">
        <f t="shared" si="4"/>
        <v>10.003355059205752</v>
      </c>
      <c r="R27" s="11">
        <f t="shared" si="5"/>
        <v>10.039318299617898</v>
      </c>
      <c r="S27" s="11">
        <f t="shared" si="6"/>
        <v>10.084667207608403</v>
      </c>
      <c r="T27" s="25">
        <f t="shared" si="13"/>
        <v>3.3670270070822558E-2</v>
      </c>
      <c r="U27" s="25">
        <f t="shared" si="13"/>
        <v>3.0393794348377516E-2</v>
      </c>
      <c r="V27" s="25">
        <f t="shared" si="14"/>
        <v>3.3768770419537568E-2</v>
      </c>
      <c r="W27" s="25">
        <f t="shared" si="15"/>
        <v>4.7662351515187058E-2</v>
      </c>
      <c r="X27" s="25">
        <f t="shared" si="16"/>
        <v>4.8322625183748351E-2</v>
      </c>
      <c r="Y27" s="25">
        <f t="shared" si="17"/>
        <v>5.0292679533880037E-2</v>
      </c>
      <c r="Z27" s="25">
        <f t="shared" si="18"/>
        <v>4.7840212018086505E-2</v>
      </c>
    </row>
    <row r="28" spans="1:26" x14ac:dyDescent="0.35">
      <c r="A28" s="2"/>
      <c r="B28" s="2" t="s">
        <v>104</v>
      </c>
      <c r="C28" s="2" t="s">
        <v>116</v>
      </c>
      <c r="D28" s="5" t="s">
        <v>48</v>
      </c>
      <c r="E28" s="5">
        <v>0</v>
      </c>
      <c r="F28" s="11">
        <v>12626.94</v>
      </c>
      <c r="G28" s="11">
        <v>13316.21</v>
      </c>
      <c r="H28" s="11">
        <v>13788.93</v>
      </c>
      <c r="I28" s="11">
        <v>13081.44</v>
      </c>
      <c r="J28" s="11">
        <v>13415.54</v>
      </c>
      <c r="K28" s="11">
        <v>13931.64</v>
      </c>
      <c r="L28" s="11">
        <v>14472.21</v>
      </c>
      <c r="M28" s="11">
        <f t="shared" si="0"/>
        <v>9.4435879057048915</v>
      </c>
      <c r="N28" s="11">
        <f t="shared" si="1"/>
        <v>9.4967373690722141</v>
      </c>
      <c r="O28" s="11">
        <f t="shared" si="2"/>
        <v>9.5316213753185934</v>
      </c>
      <c r="P28" s="11">
        <f t="shared" si="3"/>
        <v>9.478949710694657</v>
      </c>
      <c r="Q28" s="11">
        <f t="shared" si="4"/>
        <v>9.5041690154972098</v>
      </c>
      <c r="R28" s="11">
        <f t="shared" si="5"/>
        <v>9.5419177913587561</v>
      </c>
      <c r="S28" s="11">
        <f t="shared" si="6"/>
        <v>9.5799855377492875</v>
      </c>
      <c r="T28" s="25">
        <f t="shared" si="13"/>
        <v>0.4929501679119645</v>
      </c>
      <c r="U28" s="25">
        <f t="shared" si="13"/>
        <v>0.48353591933925166</v>
      </c>
      <c r="V28" s="25">
        <f t="shared" si="14"/>
        <v>0.50297548592236474</v>
      </c>
      <c r="W28" s="25">
        <f t="shared" si="15"/>
        <v>0.51817902307600627</v>
      </c>
      <c r="X28" s="25">
        <f t="shared" si="16"/>
        <v>0.51697555484195989</v>
      </c>
      <c r="Y28" s="25">
        <f t="shared" si="17"/>
        <v>0.52079431373906993</v>
      </c>
      <c r="Z28" s="25">
        <f t="shared" si="18"/>
        <v>0.52331584203939796</v>
      </c>
    </row>
    <row r="29" spans="1:26" x14ac:dyDescent="0.35">
      <c r="A29" s="2"/>
      <c r="B29" s="2" t="s">
        <v>104</v>
      </c>
      <c r="C29" s="2" t="s">
        <v>117</v>
      </c>
      <c r="D29" s="5" t="s">
        <v>228</v>
      </c>
      <c r="E29" s="5">
        <v>0</v>
      </c>
      <c r="F29" s="11">
        <v>13699.16</v>
      </c>
      <c r="G29" s="11">
        <v>14282.22</v>
      </c>
      <c r="H29" s="11">
        <v>14938.92</v>
      </c>
      <c r="I29" s="11">
        <v>14949.07</v>
      </c>
      <c r="J29" s="11">
        <v>15297.78</v>
      </c>
      <c r="K29" s="11">
        <v>15860.22</v>
      </c>
      <c r="L29" s="11">
        <v>16427.990000000002</v>
      </c>
      <c r="M29" s="11">
        <f t="shared" si="0"/>
        <v>9.5250897960678316</v>
      </c>
      <c r="N29" s="11">
        <f t="shared" si="1"/>
        <v>9.566770685995456</v>
      </c>
      <c r="O29" s="11">
        <f t="shared" si="2"/>
        <v>9.6117251669171946</v>
      </c>
      <c r="P29" s="11">
        <f t="shared" si="3"/>
        <v>9.6124043695260148</v>
      </c>
      <c r="Q29" s="11">
        <f t="shared" si="4"/>
        <v>9.6354629988135727</v>
      </c>
      <c r="R29" s="11">
        <f t="shared" si="5"/>
        <v>9.6715693664671587</v>
      </c>
      <c r="S29" s="11">
        <f t="shared" si="6"/>
        <v>9.7067418663594385</v>
      </c>
      <c r="T29" s="25">
        <f t="shared" si="13"/>
        <v>0.38514710320318224</v>
      </c>
      <c r="U29" s="25">
        <f t="shared" si="13"/>
        <v>0.39104280390805435</v>
      </c>
      <c r="V29" s="25">
        <f t="shared" si="14"/>
        <v>0.3957716603123822</v>
      </c>
      <c r="W29" s="25">
        <f t="shared" si="15"/>
        <v>0.34385542357732402</v>
      </c>
      <c r="X29" s="25">
        <f t="shared" si="16"/>
        <v>0.34541025909989181</v>
      </c>
      <c r="Y29" s="25">
        <f t="shared" si="17"/>
        <v>0.35047492521353618</v>
      </c>
      <c r="Z29" s="25">
        <f t="shared" si="18"/>
        <v>0.35599050145078931</v>
      </c>
    </row>
    <row r="30" spans="1:26" x14ac:dyDescent="0.35">
      <c r="A30" s="2"/>
      <c r="B30" s="2" t="s">
        <v>104</v>
      </c>
      <c r="C30" s="2" t="s">
        <v>118</v>
      </c>
      <c r="D30" s="5" t="s">
        <v>228</v>
      </c>
      <c r="E30" s="5">
        <v>0</v>
      </c>
      <c r="F30" s="11">
        <v>16774.169999999998</v>
      </c>
      <c r="G30" s="11">
        <v>17565.349999999999</v>
      </c>
      <c r="H30" s="11">
        <v>18329.099999999999</v>
      </c>
      <c r="I30" s="11">
        <v>17898.400000000001</v>
      </c>
      <c r="J30" s="11">
        <v>18443.830000000002</v>
      </c>
      <c r="K30" s="11">
        <v>19237.919999999998</v>
      </c>
      <c r="L30" s="11">
        <v>20064.580000000002</v>
      </c>
      <c r="M30" s="11">
        <f t="shared" si="0"/>
        <v>9.7275954822253237</v>
      </c>
      <c r="N30" s="11">
        <f t="shared" si="1"/>
        <v>9.7736834904905905</v>
      </c>
      <c r="O30" s="11">
        <f t="shared" si="2"/>
        <v>9.8162452397919804</v>
      </c>
      <c r="P30" s="11">
        <f t="shared" si="3"/>
        <v>9.792466602358866</v>
      </c>
      <c r="Q30" s="11">
        <f t="shared" si="4"/>
        <v>9.8224851761945509</v>
      </c>
      <c r="R30" s="11">
        <f t="shared" si="5"/>
        <v>9.8646386102674875</v>
      </c>
      <c r="S30" s="11">
        <f t="shared" si="6"/>
        <v>9.9067113505108466</v>
      </c>
      <c r="T30" s="25">
        <f t="shared" si="13"/>
        <v>0.17480470334774909</v>
      </c>
      <c r="U30" s="25">
        <f t="shared" si="13"/>
        <v>0.17507642555363073</v>
      </c>
      <c r="V30" s="25">
        <f t="shared" si="14"/>
        <v>0.18027138800090936</v>
      </c>
      <c r="W30" s="25">
        <f t="shared" si="15"/>
        <v>0.16510377291452985</v>
      </c>
      <c r="X30" s="25">
        <f t="shared" si="16"/>
        <v>0.16055565023627014</v>
      </c>
      <c r="Y30" s="25">
        <f t="shared" si="17"/>
        <v>0.15915311043821745</v>
      </c>
      <c r="Z30" s="25">
        <f t="shared" si="18"/>
        <v>0.15735495226716256</v>
      </c>
    </row>
    <row r="31" spans="1:26" x14ac:dyDescent="0.35">
      <c r="A31" s="2"/>
      <c r="B31" s="2" t="s">
        <v>104</v>
      </c>
      <c r="C31" s="2" t="s">
        <v>119</v>
      </c>
      <c r="D31" s="5" t="s">
        <v>228</v>
      </c>
      <c r="E31" s="5">
        <v>0</v>
      </c>
      <c r="F31" s="11">
        <v>16008.31</v>
      </c>
      <c r="G31" s="11">
        <v>16776.759999999998</v>
      </c>
      <c r="H31" s="11">
        <v>17290.78</v>
      </c>
      <c r="I31" s="11">
        <v>16228.61</v>
      </c>
      <c r="J31" s="11">
        <v>16632.87</v>
      </c>
      <c r="K31" s="11">
        <v>17140.509999999998</v>
      </c>
      <c r="L31" s="11">
        <v>17729.650000000001</v>
      </c>
      <c r="M31" s="11">
        <f t="shared" si="0"/>
        <v>9.6808632413934053</v>
      </c>
      <c r="N31" s="11">
        <f t="shared" si="1"/>
        <v>9.7277498743691577</v>
      </c>
      <c r="O31" s="11">
        <f t="shared" si="2"/>
        <v>9.7579286904417408</v>
      </c>
      <c r="P31" s="11">
        <f t="shared" si="3"/>
        <v>9.6945310129716145</v>
      </c>
      <c r="Q31" s="11">
        <f t="shared" si="4"/>
        <v>9.7191361369721001</v>
      </c>
      <c r="R31" s="11">
        <f t="shared" si="5"/>
        <v>9.7491999466682611</v>
      </c>
      <c r="S31" s="11">
        <f t="shared" si="6"/>
        <v>9.7829936583206702</v>
      </c>
      <c r="T31" s="25">
        <f t="shared" si="13"/>
        <v>0.21606578057832995</v>
      </c>
      <c r="U31" s="25">
        <f t="shared" si="13"/>
        <v>0.21562553391553313</v>
      </c>
      <c r="V31" s="25">
        <f t="shared" si="14"/>
        <v>0.23319273009037678</v>
      </c>
      <c r="W31" s="25">
        <f t="shared" si="15"/>
        <v>0.25428341731474413</v>
      </c>
      <c r="X31" s="25">
        <f t="shared" si="16"/>
        <v>0.25405934589009638</v>
      </c>
      <c r="Y31" s="25">
        <f t="shared" si="17"/>
        <v>0.26458539259580438</v>
      </c>
      <c r="Z31" s="25">
        <f t="shared" si="18"/>
        <v>0.27081366603079188</v>
      </c>
    </row>
    <row r="32" spans="1:26" x14ac:dyDescent="0.35">
      <c r="A32" s="2"/>
      <c r="B32" s="2" t="s">
        <v>104</v>
      </c>
      <c r="C32" s="2" t="s">
        <v>120</v>
      </c>
      <c r="D32" s="5" t="s">
        <v>48</v>
      </c>
      <c r="E32" s="5">
        <v>0</v>
      </c>
      <c r="F32" s="11">
        <v>17564.34</v>
      </c>
      <c r="G32" s="11">
        <v>18401.240000000002</v>
      </c>
      <c r="H32" s="11">
        <v>19307.16</v>
      </c>
      <c r="I32" s="11">
        <v>18303.830000000002</v>
      </c>
      <c r="J32" s="11">
        <v>18851.09</v>
      </c>
      <c r="K32" s="11">
        <v>19660.48</v>
      </c>
      <c r="L32" s="11">
        <v>20557.59</v>
      </c>
      <c r="M32" s="11">
        <f t="shared" si="0"/>
        <v>9.7736259892715207</v>
      </c>
      <c r="N32" s="11">
        <f t="shared" si="1"/>
        <v>9.8201733326307323</v>
      </c>
      <c r="O32" s="11">
        <f t="shared" si="2"/>
        <v>9.8682312905512166</v>
      </c>
      <c r="P32" s="11">
        <f t="shared" si="3"/>
        <v>9.8148656065489828</v>
      </c>
      <c r="Q32" s="11">
        <f t="shared" si="4"/>
        <v>9.8443260161380461</v>
      </c>
      <c r="R32" s="11">
        <f t="shared" si="5"/>
        <v>9.8863658084590664</v>
      </c>
      <c r="S32" s="11">
        <f t="shared" si="6"/>
        <v>9.9309854947997138</v>
      </c>
      <c r="T32" s="25">
        <f t="shared" si="13"/>
        <v>0.13843312094238194</v>
      </c>
      <c r="U32" s="25">
        <f t="shared" si="13"/>
        <v>0.13833304602140195</v>
      </c>
      <c r="V32" s="25">
        <f t="shared" si="14"/>
        <v>0.13882906938147704</v>
      </c>
      <c r="W32" s="25">
        <f t="shared" si="15"/>
        <v>0.14740272987435063</v>
      </c>
      <c r="X32" s="25">
        <f t="shared" si="16"/>
        <v>0.14352968719659151</v>
      </c>
      <c r="Y32" s="25">
        <f t="shared" si="17"/>
        <v>0.1422894854031978</v>
      </c>
      <c r="Z32" s="25">
        <f t="shared" si="18"/>
        <v>0.13868605552676139</v>
      </c>
    </row>
    <row r="33" spans="1:26" x14ac:dyDescent="0.35">
      <c r="A33" s="2"/>
      <c r="B33" s="2" t="s">
        <v>105</v>
      </c>
      <c r="C33" s="2" t="s">
        <v>112</v>
      </c>
      <c r="D33" s="5" t="s">
        <v>48</v>
      </c>
      <c r="E33" s="5">
        <v>0</v>
      </c>
      <c r="F33" s="11">
        <v>24029.37</v>
      </c>
      <c r="G33" s="11">
        <v>25162.02</v>
      </c>
      <c r="H33" s="11">
        <v>26526.86</v>
      </c>
      <c r="I33" s="11">
        <v>24724.05</v>
      </c>
      <c r="J33" s="11">
        <v>25277.599999999999</v>
      </c>
      <c r="K33" s="11">
        <v>26234.44</v>
      </c>
      <c r="L33" s="11">
        <v>27178.83</v>
      </c>
      <c r="M33" s="11">
        <f t="shared" si="0"/>
        <v>10.087032111158372</v>
      </c>
      <c r="N33" s="11">
        <f t="shared" si="1"/>
        <v>10.133090993760137</v>
      </c>
      <c r="O33" s="11">
        <f t="shared" si="2"/>
        <v>10.185913083549634</v>
      </c>
      <c r="P33" s="11">
        <f t="shared" si="3"/>
        <v>10.115531733103603</v>
      </c>
      <c r="Q33" s="11">
        <f t="shared" si="4"/>
        <v>10.137673907045158</v>
      </c>
      <c r="R33" s="11">
        <f t="shared" si="5"/>
        <v>10.174828330362214</v>
      </c>
      <c r="S33" s="11">
        <f t="shared" si="6"/>
        <v>10.210193640420998</v>
      </c>
      <c r="T33" s="25">
        <f t="shared" si="13"/>
        <v>3.4409832846170677E-3</v>
      </c>
      <c r="U33" s="25">
        <f t="shared" si="13"/>
        <v>3.4826340238135996E-3</v>
      </c>
      <c r="V33" s="25">
        <f t="shared" si="14"/>
        <v>3.0157602812484904E-3</v>
      </c>
      <c r="W33" s="25">
        <f t="shared" si="15"/>
        <v>6.9329777990587435E-3</v>
      </c>
      <c r="X33" s="25">
        <f t="shared" si="16"/>
        <v>7.3111443518306942E-3</v>
      </c>
      <c r="Y33" s="25">
        <f t="shared" si="17"/>
        <v>7.8766092552256181E-3</v>
      </c>
      <c r="Z33" s="25">
        <f t="shared" si="18"/>
        <v>8.6857966886860812E-3</v>
      </c>
    </row>
    <row r="34" spans="1:26" x14ac:dyDescent="0.35">
      <c r="A34" s="2"/>
      <c r="B34" s="2" t="s">
        <v>105</v>
      </c>
      <c r="C34" s="2" t="s">
        <v>113</v>
      </c>
      <c r="D34" s="5" t="s">
        <v>48</v>
      </c>
      <c r="E34" s="5">
        <v>0</v>
      </c>
      <c r="F34" s="11">
        <v>17002.759999999998</v>
      </c>
      <c r="G34" s="11">
        <v>17938.400000000001</v>
      </c>
      <c r="H34" s="11">
        <v>18650.53</v>
      </c>
      <c r="I34" s="11">
        <v>17010.22</v>
      </c>
      <c r="J34" s="11">
        <v>17447.349999999999</v>
      </c>
      <c r="K34" s="11">
        <v>18156.060000000001</v>
      </c>
      <c r="L34" s="11">
        <v>18910.189999999999</v>
      </c>
      <c r="M34" s="11">
        <f t="shared" si="0"/>
        <v>9.7411309628017175</v>
      </c>
      <c r="N34" s="11">
        <f t="shared" si="1"/>
        <v>9.7946989454593218</v>
      </c>
      <c r="O34" s="11">
        <f t="shared" si="2"/>
        <v>9.8336298428987341</v>
      </c>
      <c r="P34" s="11">
        <f t="shared" si="3"/>
        <v>9.7415696188747596</v>
      </c>
      <c r="Q34" s="11">
        <f t="shared" si="4"/>
        <v>9.7669430536341189</v>
      </c>
      <c r="R34" s="11">
        <f t="shared" si="5"/>
        <v>9.8067596682635596</v>
      </c>
      <c r="S34" s="11">
        <f t="shared" si="6"/>
        <v>9.8474562091958919</v>
      </c>
      <c r="T34" s="25">
        <f t="shared" si="13"/>
        <v>0.16366963782393609</v>
      </c>
      <c r="U34" s="25">
        <f t="shared" si="13"/>
        <v>0.15793144485265287</v>
      </c>
      <c r="V34" s="25">
        <f t="shared" si="14"/>
        <v>0.1658111713522204</v>
      </c>
      <c r="W34" s="25">
        <f t="shared" si="15"/>
        <v>0.2090561813652847</v>
      </c>
      <c r="X34" s="25">
        <f t="shared" si="16"/>
        <v>0.2081513637767799</v>
      </c>
      <c r="Y34" s="25">
        <f t="shared" si="17"/>
        <v>0.20868353070227003</v>
      </c>
      <c r="Z34" s="25">
        <f t="shared" si="18"/>
        <v>0.20787677247676797</v>
      </c>
    </row>
    <row r="35" spans="1:26" x14ac:dyDescent="0.35">
      <c r="A35" s="2"/>
      <c r="B35" s="2" t="s">
        <v>106</v>
      </c>
      <c r="C35" s="2" t="s">
        <v>107</v>
      </c>
      <c r="D35" s="5" t="s">
        <v>45</v>
      </c>
      <c r="E35" s="21">
        <v>1</v>
      </c>
      <c r="F35" s="11">
        <v>69197.86</v>
      </c>
      <c r="G35" s="11">
        <v>73924.03</v>
      </c>
      <c r="H35" s="11">
        <v>77544.78</v>
      </c>
      <c r="I35" s="11">
        <v>79032.39</v>
      </c>
      <c r="J35" s="11">
        <v>81422.38</v>
      </c>
      <c r="K35" s="11">
        <v>85039.48</v>
      </c>
      <c r="L35" s="11">
        <v>88553.76</v>
      </c>
      <c r="M35" s="11">
        <f t="shared" si="0"/>
        <v>11.144725216272086</v>
      </c>
      <c r="N35" s="11">
        <f t="shared" si="1"/>
        <v>11.210793223227761</v>
      </c>
      <c r="O35" s="11">
        <f t="shared" si="2"/>
        <v>11.258610854927177</v>
      </c>
      <c r="P35" s="11">
        <f t="shared" si="3"/>
        <v>11.277613047422125</v>
      </c>
      <c r="Q35" s="11">
        <f t="shared" si="4"/>
        <v>11.307405452776887</v>
      </c>
      <c r="R35" s="11">
        <f t="shared" si="5"/>
        <v>11.350870898227614</v>
      </c>
      <c r="S35" s="11">
        <f t="shared" si="6"/>
        <v>11.391365104195438</v>
      </c>
      <c r="T35" s="25">
        <f t="shared" si="13"/>
        <v>0.99806735485550979</v>
      </c>
      <c r="U35" s="25">
        <f t="shared" si="13"/>
        <v>1.0377260225410747</v>
      </c>
      <c r="V35" s="25">
        <f t="shared" si="14"/>
        <v>1.0358798597078576</v>
      </c>
      <c r="W35" s="25">
        <f t="shared" si="15"/>
        <v>1.163845707988336</v>
      </c>
      <c r="X35" s="25">
        <f t="shared" si="16"/>
        <v>1.1755467037952212</v>
      </c>
      <c r="Y35" s="25">
        <f t="shared" si="17"/>
        <v>1.182204555329389</v>
      </c>
      <c r="Z35" s="25">
        <f t="shared" si="18"/>
        <v>1.1836870810598181</v>
      </c>
    </row>
    <row r="36" spans="1:26" x14ac:dyDescent="0.35">
      <c r="A36" s="2"/>
      <c r="B36" s="2" t="s">
        <v>106</v>
      </c>
      <c r="C36" s="2" t="s">
        <v>108</v>
      </c>
      <c r="D36" s="5" t="s">
        <v>45</v>
      </c>
      <c r="E36" s="21">
        <v>1</v>
      </c>
      <c r="F36" s="11">
        <v>19969.22</v>
      </c>
      <c r="G36" s="11">
        <v>20878.97</v>
      </c>
      <c r="H36" s="11">
        <v>22321.33</v>
      </c>
      <c r="I36" s="11">
        <v>22432.67</v>
      </c>
      <c r="J36" s="11">
        <v>22984.73</v>
      </c>
      <c r="K36" s="11">
        <v>23984.79</v>
      </c>
      <c r="L36" s="11">
        <v>24946.9</v>
      </c>
      <c r="M36" s="11">
        <f t="shared" ref="M36:M67" si="19">LN(F36)</f>
        <v>9.9019473670591722</v>
      </c>
      <c r="N36" s="11">
        <f t="shared" ref="N36:N67" si="20">LN(G36)</f>
        <v>9.9464977112779192</v>
      </c>
      <c r="O36" s="11">
        <f t="shared" ref="O36:O67" si="21">LN(H36)</f>
        <v>10.013298002533585</v>
      </c>
      <c r="P36" s="11">
        <f t="shared" ref="P36:P67" si="22">LN(I36)</f>
        <v>10.018273657433925</v>
      </c>
      <c r="Q36" s="11">
        <f t="shared" ref="Q36:Q67" si="23">LN(J36)</f>
        <v>10.042585361379949</v>
      </c>
      <c r="R36" s="11">
        <f t="shared" ref="R36:R67" si="24">LN(K36)</f>
        <v>10.085175158425665</v>
      </c>
      <c r="S36" s="11">
        <f t="shared" ref="S36:S67" si="25">LN(L36)</f>
        <v>10.124504844963187</v>
      </c>
      <c r="T36" s="25">
        <f t="shared" si="13"/>
        <v>5.9411449102920982E-2</v>
      </c>
      <c r="U36" s="25">
        <f t="shared" si="13"/>
        <v>6.03228615783519E-2</v>
      </c>
      <c r="V36" s="25">
        <f t="shared" ref="V36:V68" si="26">(O36-O$118)^2</f>
        <v>5.1770364758785971E-2</v>
      </c>
      <c r="W36" s="25">
        <f t="shared" ref="W36:W68" si="27">(P36-P$118)^2</f>
        <v>3.2588402145003935E-2</v>
      </c>
      <c r="X36" s="25">
        <f t="shared" ref="X36:X67" si="28">(Q36-Q$118)^2</f>
        <v>3.2614111797352692E-2</v>
      </c>
      <c r="Y36" s="25">
        <f t="shared" ref="Y36:Y67" si="29">(R36-R$118)^2</f>
        <v>3.1827785743211462E-2</v>
      </c>
      <c r="Z36" s="25">
        <f t="shared" ref="Z36:Z67" si="30">(S36-S$118)^2</f>
        <v>3.2000350240006969E-2</v>
      </c>
    </row>
    <row r="37" spans="1:26" x14ac:dyDescent="0.35">
      <c r="A37" s="2"/>
      <c r="B37" s="2" t="s">
        <v>106</v>
      </c>
      <c r="C37" s="2" t="s">
        <v>109</v>
      </c>
      <c r="D37" s="5" t="s">
        <v>45</v>
      </c>
      <c r="E37" s="21">
        <v>1</v>
      </c>
      <c r="F37" s="11">
        <v>16999.61</v>
      </c>
      <c r="G37" s="11">
        <v>17751.79</v>
      </c>
      <c r="H37" s="11">
        <v>18772.95</v>
      </c>
      <c r="I37" s="11">
        <v>17198.38</v>
      </c>
      <c r="J37" s="11">
        <v>17530.14</v>
      </c>
      <c r="K37" s="11">
        <v>18205.66</v>
      </c>
      <c r="L37" s="11">
        <v>18854.330000000002</v>
      </c>
      <c r="M37" s="11">
        <f t="shared" si="19"/>
        <v>9.7409456815987294</v>
      </c>
      <c r="N37" s="11">
        <f t="shared" si="20"/>
        <v>9.7842416348894616</v>
      </c>
      <c r="O37" s="11">
        <f t="shared" si="21"/>
        <v>9.8401722829212517</v>
      </c>
      <c r="P37" s="11">
        <f t="shared" si="22"/>
        <v>9.752570472319249</v>
      </c>
      <c r="Q37" s="11">
        <f t="shared" si="23"/>
        <v>9.771676964192574</v>
      </c>
      <c r="R37" s="11">
        <f t="shared" si="24"/>
        <v>9.8094878137288166</v>
      </c>
      <c r="S37" s="11">
        <f t="shared" si="25"/>
        <v>9.8444978747200746</v>
      </c>
      <c r="T37" s="25">
        <f t="shared" si="13"/>
        <v>0.1638195872666609</v>
      </c>
      <c r="U37" s="25">
        <f t="shared" si="13"/>
        <v>0.16635239391572754</v>
      </c>
      <c r="V37" s="25">
        <f t="shared" si="26"/>
        <v>0.16052582246243544</v>
      </c>
      <c r="W37" s="25">
        <f t="shared" si="27"/>
        <v>0.19911743408286572</v>
      </c>
      <c r="X37" s="25">
        <f t="shared" si="28"/>
        <v>0.20385421206144555</v>
      </c>
      <c r="Y37" s="25">
        <f t="shared" si="29"/>
        <v>0.20619843651981323</v>
      </c>
      <c r="Z37" s="25">
        <f t="shared" si="30"/>
        <v>0.21058314099118389</v>
      </c>
    </row>
    <row r="38" spans="1:26" x14ac:dyDescent="0.35">
      <c r="A38" s="2"/>
      <c r="B38" s="2" t="s">
        <v>106</v>
      </c>
      <c r="C38" s="2" t="s">
        <v>110</v>
      </c>
      <c r="D38" s="5" t="s">
        <v>45</v>
      </c>
      <c r="E38" s="21">
        <v>1</v>
      </c>
      <c r="F38" s="11">
        <v>33117.89</v>
      </c>
      <c r="G38" s="11">
        <v>34867.089999999997</v>
      </c>
      <c r="H38" s="11">
        <v>38001.57</v>
      </c>
      <c r="I38" s="11">
        <v>39336.480000000003</v>
      </c>
      <c r="J38" s="11">
        <v>40518.160000000003</v>
      </c>
      <c r="K38" s="11">
        <v>42311.68</v>
      </c>
      <c r="L38" s="11">
        <v>43894.33</v>
      </c>
      <c r="M38" s="11">
        <f t="shared" si="19"/>
        <v>10.407828898740304</v>
      </c>
      <c r="N38" s="11">
        <f t="shared" si="20"/>
        <v>10.459298683362539</v>
      </c>
      <c r="O38" s="11">
        <f t="shared" si="21"/>
        <v>10.545382753644523</v>
      </c>
      <c r="P38" s="11">
        <f t="shared" si="22"/>
        <v>10.579907611579863</v>
      </c>
      <c r="Q38" s="11">
        <f t="shared" si="23"/>
        <v>10.609505547657335</v>
      </c>
      <c r="R38" s="11">
        <f t="shared" si="24"/>
        <v>10.652818449850891</v>
      </c>
      <c r="S38" s="11">
        <f t="shared" si="25"/>
        <v>10.689540433546357</v>
      </c>
      <c r="T38" s="25">
        <f t="shared" si="13"/>
        <v>6.8715750438184203E-2</v>
      </c>
      <c r="U38" s="25">
        <f t="shared" si="13"/>
        <v>7.1392550040452973E-2</v>
      </c>
      <c r="V38" s="25">
        <f t="shared" si="26"/>
        <v>9.2752975539771965E-2</v>
      </c>
      <c r="W38" s="25">
        <f t="shared" si="27"/>
        <v>0.14524587896474872</v>
      </c>
      <c r="X38" s="25">
        <f t="shared" si="28"/>
        <v>0.14924809556143823</v>
      </c>
      <c r="Y38" s="25">
        <f t="shared" si="29"/>
        <v>0.15150766556066997</v>
      </c>
      <c r="Z38" s="25">
        <f t="shared" si="30"/>
        <v>0.14911118260015724</v>
      </c>
    </row>
    <row r="39" spans="1:26" x14ac:dyDescent="0.35">
      <c r="A39" s="2"/>
      <c r="B39" s="2" t="s">
        <v>106</v>
      </c>
      <c r="C39" s="2" t="s">
        <v>111</v>
      </c>
      <c r="D39" s="5" t="s">
        <v>45</v>
      </c>
      <c r="E39" s="21">
        <v>1</v>
      </c>
      <c r="F39" s="11">
        <v>18559.009999999998</v>
      </c>
      <c r="G39" s="11">
        <v>19573.740000000002</v>
      </c>
      <c r="H39" s="11">
        <v>20489.580000000002</v>
      </c>
      <c r="I39" s="11">
        <v>20552</v>
      </c>
      <c r="J39" s="11">
        <v>21021</v>
      </c>
      <c r="K39" s="11">
        <v>21897.759999999998</v>
      </c>
      <c r="L39" s="11">
        <v>22811.119999999999</v>
      </c>
      <c r="M39" s="11">
        <f t="shared" si="19"/>
        <v>9.828710664400294</v>
      </c>
      <c r="N39" s="11">
        <f t="shared" si="20"/>
        <v>9.8819441509712149</v>
      </c>
      <c r="O39" s="11">
        <f t="shared" si="21"/>
        <v>9.9276717432190562</v>
      </c>
      <c r="P39" s="11">
        <f t="shared" si="22"/>
        <v>9.9307135387897194</v>
      </c>
      <c r="Q39" s="11">
        <f t="shared" si="23"/>
        <v>9.953277217038643</v>
      </c>
      <c r="R39" s="11">
        <f t="shared" si="24"/>
        <v>9.9941396274682965</v>
      </c>
      <c r="S39" s="11">
        <f t="shared" si="25"/>
        <v>10.035003415344377</v>
      </c>
      <c r="T39" s="25">
        <f t="shared" si="13"/>
        <v>0.10047717104007606</v>
      </c>
      <c r="U39" s="25">
        <f t="shared" si="13"/>
        <v>9.6199652891576684E-2</v>
      </c>
      <c r="V39" s="25">
        <f t="shared" si="26"/>
        <v>9.8067481170024839E-2</v>
      </c>
      <c r="W39" s="25">
        <f t="shared" si="27"/>
        <v>7.1868333691263372E-2</v>
      </c>
      <c r="X39" s="25">
        <f t="shared" si="28"/>
        <v>7.2847046405772345E-2</v>
      </c>
      <c r="Y39" s="25">
        <f t="shared" si="29"/>
        <v>7.2597356562562887E-2</v>
      </c>
      <c r="Z39" s="25">
        <f t="shared" si="30"/>
        <v>7.2032036292062784E-2</v>
      </c>
    </row>
    <row r="40" spans="1:26" x14ac:dyDescent="0.35">
      <c r="A40" s="2" t="s">
        <v>15</v>
      </c>
      <c r="B40" s="2" t="s">
        <v>172</v>
      </c>
      <c r="C40" s="2" t="s">
        <v>173</v>
      </c>
      <c r="D40" s="5" t="s">
        <v>228</v>
      </c>
      <c r="E40" s="21">
        <v>1</v>
      </c>
      <c r="F40" s="11">
        <v>14970</v>
      </c>
      <c r="G40" s="11">
        <v>15720</v>
      </c>
      <c r="H40" s="11">
        <v>16600</v>
      </c>
      <c r="I40" s="11">
        <v>14830</v>
      </c>
      <c r="J40" s="11">
        <v>15150</v>
      </c>
      <c r="K40" s="11">
        <v>15780</v>
      </c>
      <c r="L40" s="11">
        <v>16400</v>
      </c>
      <c r="M40" s="11">
        <f t="shared" si="19"/>
        <v>9.6138034774136738</v>
      </c>
      <c r="N40" s="11">
        <f t="shared" si="20"/>
        <v>9.6626890659831979</v>
      </c>
      <c r="O40" s="11">
        <f t="shared" si="21"/>
        <v>9.7171579743446355</v>
      </c>
      <c r="P40" s="11">
        <f t="shared" si="22"/>
        <v>9.6044074351319786</v>
      </c>
      <c r="Q40" s="11">
        <f t="shared" si="23"/>
        <v>9.6257558109375161</v>
      </c>
      <c r="R40" s="11">
        <f t="shared" si="24"/>
        <v>9.6664985943998651</v>
      </c>
      <c r="S40" s="11">
        <f t="shared" si="25"/>
        <v>9.7050366138122897</v>
      </c>
      <c r="T40" s="25">
        <f t="shared" si="13"/>
        <v>0.28290540703926992</v>
      </c>
      <c r="U40" s="25">
        <f t="shared" si="13"/>
        <v>0.28028106156063287</v>
      </c>
      <c r="V40" s="25">
        <f t="shared" si="26"/>
        <v>0.27423136601290121</v>
      </c>
      <c r="W40" s="25">
        <f t="shared" si="27"/>
        <v>0.35329804914204116</v>
      </c>
      <c r="X40" s="25">
        <f t="shared" si="28"/>
        <v>0.35691463053893485</v>
      </c>
      <c r="Y40" s="25">
        <f t="shared" si="29"/>
        <v>0.35650452564968482</v>
      </c>
      <c r="Z40" s="25">
        <f t="shared" si="30"/>
        <v>0.35802828514075941</v>
      </c>
    </row>
    <row r="41" spans="1:26" x14ac:dyDescent="0.35">
      <c r="A41" s="2"/>
      <c r="B41" s="2" t="s">
        <v>172</v>
      </c>
      <c r="C41" s="2" t="s">
        <v>174</v>
      </c>
      <c r="D41" s="5" t="s">
        <v>228</v>
      </c>
      <c r="E41" s="21">
        <v>1</v>
      </c>
      <c r="F41" s="11">
        <v>17040</v>
      </c>
      <c r="G41" s="11">
        <v>17790</v>
      </c>
      <c r="H41" s="11">
        <v>18710</v>
      </c>
      <c r="I41" s="11">
        <v>17260</v>
      </c>
      <c r="J41" s="11">
        <v>17620</v>
      </c>
      <c r="K41" s="11">
        <v>18380</v>
      </c>
      <c r="L41" s="11">
        <v>19010</v>
      </c>
      <c r="M41" s="11">
        <f t="shared" si="19"/>
        <v>9.7433188003833067</v>
      </c>
      <c r="N41" s="11">
        <f t="shared" si="20"/>
        <v>9.7863917806598817</v>
      </c>
      <c r="O41" s="11">
        <f t="shared" si="21"/>
        <v>9.836813419268136</v>
      </c>
      <c r="P41" s="11">
        <f t="shared" si="22"/>
        <v>9.7561469646374182</v>
      </c>
      <c r="Q41" s="11">
        <f t="shared" si="23"/>
        <v>9.7767898994901703</v>
      </c>
      <c r="R41" s="11">
        <f t="shared" si="24"/>
        <v>9.8190183959096782</v>
      </c>
      <c r="S41" s="11">
        <f t="shared" si="25"/>
        <v>9.8527204354824747</v>
      </c>
      <c r="T41" s="25">
        <f t="shared" si="13"/>
        <v>0.16190419674769474</v>
      </c>
      <c r="U41" s="25">
        <f t="shared" si="13"/>
        <v>0.16460308635268686</v>
      </c>
      <c r="V41" s="25">
        <f t="shared" si="26"/>
        <v>0.16322860714311538</v>
      </c>
      <c r="W41" s="25">
        <f t="shared" si="27"/>
        <v>0.19593837933290914</v>
      </c>
      <c r="X41" s="25">
        <f t="shared" si="28"/>
        <v>0.19926335137609438</v>
      </c>
      <c r="Y41" s="25">
        <f t="shared" si="29"/>
        <v>0.19763376952298189</v>
      </c>
      <c r="Z41" s="25">
        <f t="shared" si="30"/>
        <v>0.20310419397410318</v>
      </c>
    </row>
    <row r="42" spans="1:26" x14ac:dyDescent="0.35">
      <c r="A42" s="2"/>
      <c r="B42" s="2" t="s">
        <v>172</v>
      </c>
      <c r="C42" s="2" t="s">
        <v>175</v>
      </c>
      <c r="D42" s="5" t="s">
        <v>48</v>
      </c>
      <c r="E42" s="21">
        <v>1</v>
      </c>
      <c r="F42" s="11">
        <v>21110</v>
      </c>
      <c r="G42" s="11">
        <v>22280</v>
      </c>
      <c r="H42" s="11">
        <v>23610</v>
      </c>
      <c r="I42" s="11">
        <v>22070</v>
      </c>
      <c r="J42" s="11">
        <v>22720</v>
      </c>
      <c r="K42" s="11">
        <v>23800</v>
      </c>
      <c r="L42" s="11">
        <v>24830</v>
      </c>
      <c r="M42" s="11">
        <f t="shared" si="19"/>
        <v>9.957502140842367</v>
      </c>
      <c r="N42" s="11">
        <f t="shared" si="20"/>
        <v>10.01144469404122</v>
      </c>
      <c r="O42" s="11">
        <f t="shared" si="21"/>
        <v>10.069425630079559</v>
      </c>
      <c r="P42" s="11">
        <f t="shared" si="22"/>
        <v>10.001974499250782</v>
      </c>
      <c r="Q42" s="11">
        <f t="shared" si="23"/>
        <v>10.031000872835088</v>
      </c>
      <c r="R42" s="11">
        <f t="shared" si="24"/>
        <v>10.077440859659566</v>
      </c>
      <c r="S42" s="11">
        <f t="shared" si="25"/>
        <v>10.119807878502213</v>
      </c>
      <c r="T42" s="25">
        <f t="shared" si="13"/>
        <v>3.5415425417941612E-2</v>
      </c>
      <c r="U42" s="25">
        <f t="shared" si="13"/>
        <v>3.2638088263737312E-2</v>
      </c>
      <c r="V42" s="25">
        <f t="shared" si="26"/>
        <v>2.937912271615082E-2</v>
      </c>
      <c r="W42" s="25">
        <f t="shared" si="27"/>
        <v>3.8738796899618212E-2</v>
      </c>
      <c r="X42" s="25">
        <f t="shared" si="28"/>
        <v>3.6932485222384022E-2</v>
      </c>
      <c r="Y42" s="25">
        <f t="shared" si="29"/>
        <v>3.4647256060341698E-2</v>
      </c>
      <c r="Z42" s="25">
        <f t="shared" si="30"/>
        <v>3.3702858737277464E-2</v>
      </c>
    </row>
    <row r="43" spans="1:26" x14ac:dyDescent="0.35">
      <c r="A43" s="2"/>
      <c r="B43" s="2" t="s">
        <v>172</v>
      </c>
      <c r="C43" s="2" t="s">
        <v>176</v>
      </c>
      <c r="D43" s="5" t="s">
        <v>45</v>
      </c>
      <c r="E43" s="21">
        <v>1</v>
      </c>
      <c r="F43" s="11">
        <v>55650</v>
      </c>
      <c r="G43" s="11">
        <v>57050</v>
      </c>
      <c r="H43" s="11">
        <v>58370</v>
      </c>
      <c r="I43" s="11">
        <v>46430</v>
      </c>
      <c r="J43" s="11">
        <v>46740</v>
      </c>
      <c r="K43" s="11">
        <v>48640</v>
      </c>
      <c r="L43" s="11">
        <v>50720</v>
      </c>
      <c r="M43" s="11">
        <f t="shared" si="19"/>
        <v>10.926837356703691</v>
      </c>
      <c r="N43" s="11">
        <f t="shared" si="20"/>
        <v>10.951683355290221</v>
      </c>
      <c r="O43" s="11">
        <f t="shared" si="21"/>
        <v>10.974557338197837</v>
      </c>
      <c r="P43" s="11">
        <f t="shared" si="22"/>
        <v>10.745701081013967</v>
      </c>
      <c r="Q43" s="11">
        <f t="shared" si="23"/>
        <v>10.752355608092849</v>
      </c>
      <c r="R43" s="11">
        <f t="shared" si="24"/>
        <v>10.792201516640048</v>
      </c>
      <c r="S43" s="11">
        <f t="shared" si="25"/>
        <v>10.834075589111107</v>
      </c>
      <c r="T43" s="25">
        <f t="shared" si="13"/>
        <v>0.61018805863587655</v>
      </c>
      <c r="U43" s="25">
        <f t="shared" si="13"/>
        <v>0.57695952120209104</v>
      </c>
      <c r="V43" s="25">
        <f t="shared" si="26"/>
        <v>0.53835724218606185</v>
      </c>
      <c r="W43" s="25">
        <f t="shared" si="27"/>
        <v>0.29910490715832494</v>
      </c>
      <c r="X43" s="25">
        <f t="shared" si="28"/>
        <v>0.28002773754466281</v>
      </c>
      <c r="Y43" s="25">
        <f t="shared" si="29"/>
        <v>0.27944219458204006</v>
      </c>
      <c r="Z43" s="25">
        <f t="shared" si="30"/>
        <v>0.28162585492348008</v>
      </c>
    </row>
    <row r="44" spans="1:26" x14ac:dyDescent="0.35">
      <c r="A44" s="2"/>
      <c r="B44" s="2" t="s">
        <v>172</v>
      </c>
      <c r="C44" s="2" t="s">
        <v>177</v>
      </c>
      <c r="D44" s="5" t="s">
        <v>48</v>
      </c>
      <c r="E44" s="21">
        <v>1</v>
      </c>
      <c r="F44" s="11">
        <v>14930</v>
      </c>
      <c r="G44" s="11">
        <v>15710</v>
      </c>
      <c r="H44" s="11">
        <v>16620</v>
      </c>
      <c r="I44" s="11">
        <v>14500</v>
      </c>
      <c r="J44" s="11">
        <v>14860</v>
      </c>
      <c r="K44" s="11">
        <v>15520</v>
      </c>
      <c r="L44" s="11">
        <v>16200</v>
      </c>
      <c r="M44" s="11">
        <f t="shared" si="19"/>
        <v>9.6111278905332362</v>
      </c>
      <c r="N44" s="11">
        <f t="shared" si="20"/>
        <v>9.6620527312496662</v>
      </c>
      <c r="O44" s="11">
        <f t="shared" si="21"/>
        <v>9.7183620684094389</v>
      </c>
      <c r="P44" s="11">
        <f t="shared" si="22"/>
        <v>9.581903928408666</v>
      </c>
      <c r="Q44" s="11">
        <f t="shared" si="23"/>
        <v>9.6064283182717496</v>
      </c>
      <c r="R44" s="11">
        <f t="shared" si="24"/>
        <v>9.6498847937372094</v>
      </c>
      <c r="S44" s="11">
        <f t="shared" si="25"/>
        <v>9.6927665212204754</v>
      </c>
      <c r="T44" s="25">
        <f t="shared" si="13"/>
        <v>0.28575879374330004</v>
      </c>
      <c r="U44" s="25">
        <f t="shared" si="13"/>
        <v>0.28095523777323783</v>
      </c>
      <c r="V44" s="25">
        <f t="shared" si="26"/>
        <v>0.27297171745495652</v>
      </c>
      <c r="W44" s="25">
        <f t="shared" si="27"/>
        <v>0.38055612180642051</v>
      </c>
      <c r="X44" s="25">
        <f t="shared" si="28"/>
        <v>0.38038157241783849</v>
      </c>
      <c r="Y44" s="25">
        <f t="shared" si="29"/>
        <v>0.37662008020058269</v>
      </c>
      <c r="Z44" s="25">
        <f t="shared" si="30"/>
        <v>0.37286257418770807</v>
      </c>
    </row>
    <row r="45" spans="1:26" x14ac:dyDescent="0.35">
      <c r="A45" s="2"/>
      <c r="B45" s="2" t="s">
        <v>178</v>
      </c>
      <c r="C45" s="2" t="s">
        <v>179</v>
      </c>
      <c r="D45" s="5" t="s">
        <v>228</v>
      </c>
      <c r="E45" s="5">
        <v>0</v>
      </c>
      <c r="F45" s="11">
        <v>16830</v>
      </c>
      <c r="G45" s="11">
        <v>17680</v>
      </c>
      <c r="H45" s="11">
        <v>18680</v>
      </c>
      <c r="I45" s="11">
        <v>17090</v>
      </c>
      <c r="J45" s="11">
        <v>17530</v>
      </c>
      <c r="K45" s="11">
        <v>18300</v>
      </c>
      <c r="L45" s="11">
        <v>19060</v>
      </c>
      <c r="M45" s="11">
        <f t="shared" si="19"/>
        <v>9.730918287184851</v>
      </c>
      <c r="N45" s="11">
        <f t="shared" si="20"/>
        <v>9.7801893361916346</v>
      </c>
      <c r="O45" s="11">
        <f t="shared" si="21"/>
        <v>9.8352087117828333</v>
      </c>
      <c r="P45" s="11">
        <f t="shared" si="22"/>
        <v>9.7462487761096366</v>
      </c>
      <c r="Q45" s="11">
        <f t="shared" si="23"/>
        <v>9.7716689779152794</v>
      </c>
      <c r="R45" s="11">
        <f t="shared" si="24"/>
        <v>9.8146563388295132</v>
      </c>
      <c r="S45" s="11">
        <f t="shared" si="25"/>
        <v>9.8553471772081931</v>
      </c>
      <c r="T45" s="25">
        <f t="shared" si="13"/>
        <v>0.1720372379737948</v>
      </c>
      <c r="U45" s="25">
        <f t="shared" si="13"/>
        <v>0.16967438210872365</v>
      </c>
      <c r="V45" s="25">
        <f t="shared" si="26"/>
        <v>0.16452783595256693</v>
      </c>
      <c r="W45" s="25">
        <f t="shared" si="27"/>
        <v>0.20479920539068103</v>
      </c>
      <c r="X45" s="25">
        <f t="shared" si="28"/>
        <v>0.20386142376832869</v>
      </c>
      <c r="Y45" s="25">
        <f t="shared" si="29"/>
        <v>0.20153119098223835</v>
      </c>
      <c r="Z45" s="25">
        <f t="shared" si="30"/>
        <v>0.2007435020164581</v>
      </c>
    </row>
    <row r="46" spans="1:26" x14ac:dyDescent="0.35">
      <c r="A46" s="2"/>
      <c r="B46" s="2" t="s">
        <v>178</v>
      </c>
      <c r="C46" s="2" t="s">
        <v>180</v>
      </c>
      <c r="D46" s="5" t="s">
        <v>48</v>
      </c>
      <c r="E46" s="5">
        <v>0</v>
      </c>
      <c r="F46" s="11">
        <v>15860</v>
      </c>
      <c r="G46" s="11">
        <v>16590</v>
      </c>
      <c r="H46" s="11">
        <v>17530</v>
      </c>
      <c r="I46" s="11">
        <v>15470</v>
      </c>
      <c r="J46" s="11">
        <v>15850</v>
      </c>
      <c r="K46" s="11">
        <v>16440</v>
      </c>
      <c r="L46" s="11">
        <v>16940</v>
      </c>
      <c r="M46" s="11">
        <f t="shared" si="19"/>
        <v>9.6715554951888389</v>
      </c>
      <c r="N46" s="11">
        <f t="shared" si="20"/>
        <v>9.71655538318449</v>
      </c>
      <c r="O46" s="11">
        <f t="shared" si="21"/>
        <v>9.7716689779152794</v>
      </c>
      <c r="P46" s="11">
        <f t="shared" si="22"/>
        <v>9.6466579435671118</v>
      </c>
      <c r="Q46" s="11">
        <f t="shared" si="23"/>
        <v>9.6709247793054267</v>
      </c>
      <c r="R46" s="11">
        <f t="shared" si="24"/>
        <v>9.7074726686101709</v>
      </c>
      <c r="S46" s="11">
        <f t="shared" si="25"/>
        <v>9.7374329682060452</v>
      </c>
      <c r="T46" s="25">
        <f t="shared" si="13"/>
        <v>0.22480543106027601</v>
      </c>
      <c r="U46" s="25">
        <f t="shared" si="13"/>
        <v>0.22614728568244685</v>
      </c>
      <c r="V46" s="25">
        <f t="shared" si="26"/>
        <v>0.22011114684053906</v>
      </c>
      <c r="W46" s="25">
        <f t="shared" si="27"/>
        <v>0.30485669633453805</v>
      </c>
      <c r="X46" s="25">
        <f t="shared" si="28"/>
        <v>0.30498487560685722</v>
      </c>
      <c r="Y46" s="25">
        <f t="shared" si="29"/>
        <v>0.30925379999958746</v>
      </c>
      <c r="Z46" s="25">
        <f t="shared" si="30"/>
        <v>0.32030879043988858</v>
      </c>
    </row>
    <row r="47" spans="1:26" x14ac:dyDescent="0.35">
      <c r="A47" s="2"/>
      <c r="B47" s="2" t="s">
        <v>178</v>
      </c>
      <c r="C47" s="2" t="s">
        <v>181</v>
      </c>
      <c r="D47" s="5" t="s">
        <v>48</v>
      </c>
      <c r="E47" s="5">
        <v>0</v>
      </c>
      <c r="F47" s="11">
        <v>47920</v>
      </c>
      <c r="G47" s="11">
        <v>50370</v>
      </c>
      <c r="H47" s="11">
        <v>53230</v>
      </c>
      <c r="I47" s="11">
        <v>51940</v>
      </c>
      <c r="J47" s="11">
        <v>53580</v>
      </c>
      <c r="K47" s="11">
        <v>56530</v>
      </c>
      <c r="L47" s="11">
        <v>59480</v>
      </c>
      <c r="M47" s="11">
        <f t="shared" si="19"/>
        <v>10.777288232789331</v>
      </c>
      <c r="N47" s="11">
        <f t="shared" si="20"/>
        <v>10.827151038739697</v>
      </c>
      <c r="O47" s="11">
        <f t="shared" si="21"/>
        <v>10.882377426166803</v>
      </c>
      <c r="P47" s="11">
        <f t="shared" si="22"/>
        <v>10.85784448521674</v>
      </c>
      <c r="Q47" s="11">
        <f t="shared" si="23"/>
        <v>10.888931143098599</v>
      </c>
      <c r="R47" s="11">
        <f t="shared" si="24"/>
        <v>10.942526749669337</v>
      </c>
      <c r="S47" s="11">
        <f t="shared" si="25"/>
        <v>10.993395400574091</v>
      </c>
      <c r="T47" s="25">
        <f t="shared" si="13"/>
        <v>0.39891379345994632</v>
      </c>
      <c r="U47" s="25">
        <f t="shared" si="13"/>
        <v>0.40328367479424665</v>
      </c>
      <c r="V47" s="25">
        <f t="shared" si="26"/>
        <v>0.41158435505995367</v>
      </c>
      <c r="W47" s="25">
        <f t="shared" si="27"/>
        <v>0.43434459197411102</v>
      </c>
      <c r="X47" s="25">
        <f t="shared" si="28"/>
        <v>0.44322573360717687</v>
      </c>
      <c r="Y47" s="25">
        <f t="shared" si="29"/>
        <v>0.46097059839701321</v>
      </c>
      <c r="Z47" s="25">
        <f t="shared" si="30"/>
        <v>0.47610571109609295</v>
      </c>
    </row>
    <row r="48" spans="1:26" x14ac:dyDescent="0.35">
      <c r="A48" s="2"/>
      <c r="B48" s="2" t="s">
        <v>178</v>
      </c>
      <c r="C48" s="2" t="s">
        <v>182</v>
      </c>
      <c r="D48" s="5" t="s">
        <v>228</v>
      </c>
      <c r="E48" s="5">
        <v>0</v>
      </c>
      <c r="F48" s="11">
        <v>16540</v>
      </c>
      <c r="G48" s="11">
        <v>17260</v>
      </c>
      <c r="H48" s="11">
        <v>18100</v>
      </c>
      <c r="I48" s="11">
        <v>17610</v>
      </c>
      <c r="J48" s="11">
        <v>18090</v>
      </c>
      <c r="K48" s="11">
        <v>18910</v>
      </c>
      <c r="L48" s="11">
        <v>19700</v>
      </c>
      <c r="M48" s="11">
        <f t="shared" si="19"/>
        <v>9.7135369685776816</v>
      </c>
      <c r="N48" s="11">
        <f t="shared" si="20"/>
        <v>9.7561469646374182</v>
      </c>
      <c r="O48" s="11">
        <f t="shared" si="21"/>
        <v>9.803667217253917</v>
      </c>
      <c r="P48" s="11">
        <f t="shared" si="22"/>
        <v>9.7762222014902527</v>
      </c>
      <c r="Q48" s="11">
        <f t="shared" si="23"/>
        <v>9.8031145783893407</v>
      </c>
      <c r="R48" s="11">
        <f t="shared" si="24"/>
        <v>9.8474461616525026</v>
      </c>
      <c r="S48" s="11">
        <f t="shared" si="25"/>
        <v>9.8883739147260794</v>
      </c>
      <c r="T48" s="25">
        <f t="shared" si="13"/>
        <v>0.18675797652998735</v>
      </c>
      <c r="U48" s="25">
        <f t="shared" si="13"/>
        <v>0.19005926891181793</v>
      </c>
      <c r="V48" s="25">
        <f t="shared" si="26"/>
        <v>0.19111044341234251</v>
      </c>
      <c r="W48" s="25">
        <f t="shared" si="27"/>
        <v>0.17856881645098288</v>
      </c>
      <c r="X48" s="25">
        <f t="shared" si="28"/>
        <v>0.17645423341157779</v>
      </c>
      <c r="Y48" s="25">
        <f t="shared" si="29"/>
        <v>0.17316620106130914</v>
      </c>
      <c r="Z48" s="25">
        <f t="shared" si="30"/>
        <v>0.17223939863047555</v>
      </c>
    </row>
    <row r="49" spans="1:26" x14ac:dyDescent="0.35">
      <c r="A49" s="2"/>
      <c r="B49" s="2" t="s">
        <v>178</v>
      </c>
      <c r="C49" s="2" t="s">
        <v>183</v>
      </c>
      <c r="D49" s="5" t="s">
        <v>48</v>
      </c>
      <c r="E49" s="5">
        <v>0</v>
      </c>
      <c r="F49" s="11">
        <v>18150</v>
      </c>
      <c r="G49" s="11">
        <v>18920</v>
      </c>
      <c r="H49" s="11">
        <v>19800</v>
      </c>
      <c r="I49" s="11">
        <v>18880</v>
      </c>
      <c r="J49" s="11">
        <v>19360</v>
      </c>
      <c r="K49" s="11">
        <v>20190</v>
      </c>
      <c r="L49" s="11">
        <v>21020</v>
      </c>
      <c r="M49" s="11">
        <f t="shared" si="19"/>
        <v>9.8064258396929969</v>
      </c>
      <c r="N49" s="11">
        <f t="shared" si="20"/>
        <v>9.8479748426058684</v>
      </c>
      <c r="O49" s="11">
        <f t="shared" si="21"/>
        <v>9.8934372166826261</v>
      </c>
      <c r="P49" s="11">
        <f t="shared" si="22"/>
        <v>9.8458584396994908</v>
      </c>
      <c r="Q49" s="11">
        <f t="shared" si="23"/>
        <v>9.8709643608305679</v>
      </c>
      <c r="R49" s="11">
        <f t="shared" si="24"/>
        <v>9.9129427113068829</v>
      </c>
      <c r="S49" s="11">
        <f t="shared" si="25"/>
        <v>9.9532296444309427</v>
      </c>
      <c r="T49" s="25">
        <f t="shared" si="13"/>
        <v>0.11510153172665419</v>
      </c>
      <c r="U49" s="25">
        <f t="shared" si="13"/>
        <v>0.11842545496531609</v>
      </c>
      <c r="V49" s="25">
        <f t="shared" si="26"/>
        <v>0.12068106630907931</v>
      </c>
      <c r="W49" s="25">
        <f t="shared" si="27"/>
        <v>0.12456508956846853</v>
      </c>
      <c r="X49" s="25">
        <f t="shared" si="28"/>
        <v>0.12405524856114691</v>
      </c>
      <c r="Y49" s="25">
        <f t="shared" si="29"/>
        <v>0.12294552207177213</v>
      </c>
      <c r="Z49" s="25">
        <f t="shared" si="30"/>
        <v>0.12261315849636498</v>
      </c>
    </row>
    <row r="50" spans="1:26" x14ac:dyDescent="0.35">
      <c r="A50" s="2"/>
      <c r="B50" s="2" t="s">
        <v>184</v>
      </c>
      <c r="C50" s="2" t="s">
        <v>185</v>
      </c>
      <c r="D50" s="5" t="s">
        <v>45</v>
      </c>
      <c r="E50" s="21">
        <v>1</v>
      </c>
      <c r="F50" s="11">
        <v>61390</v>
      </c>
      <c r="G50" s="11">
        <v>64700</v>
      </c>
      <c r="H50" s="11">
        <v>68550</v>
      </c>
      <c r="I50" s="11">
        <v>66650</v>
      </c>
      <c r="J50" s="11">
        <v>69090</v>
      </c>
      <c r="K50" s="11">
        <v>73210</v>
      </c>
      <c r="L50" s="11">
        <v>77100</v>
      </c>
      <c r="M50" s="11">
        <f t="shared" si="19"/>
        <v>11.025002234421542</v>
      </c>
      <c r="N50" s="11">
        <f t="shared" si="20"/>
        <v>11.077516480488992</v>
      </c>
      <c r="O50" s="11">
        <f t="shared" si="21"/>
        <v>11.135318684990461</v>
      </c>
      <c r="P50" s="11">
        <f t="shared" si="22"/>
        <v>11.107210325606856</v>
      </c>
      <c r="Q50" s="11">
        <f t="shared" si="23"/>
        <v>11.14316528148284</v>
      </c>
      <c r="R50" s="11">
        <f t="shared" si="24"/>
        <v>11.201087302640689</v>
      </c>
      <c r="S50" s="11">
        <f t="shared" si="25"/>
        <v>11.25285855955142</v>
      </c>
      <c r="T50" s="25">
        <f t="shared" si="13"/>
        <v>0.77318647748017022</v>
      </c>
      <c r="U50" s="25">
        <f t="shared" si="13"/>
        <v>0.7839537734766211</v>
      </c>
      <c r="V50" s="25">
        <f t="shared" si="26"/>
        <v>0.80011175743518215</v>
      </c>
      <c r="W50" s="25">
        <f t="shared" si="27"/>
        <v>0.82521615430712003</v>
      </c>
      <c r="X50" s="25">
        <f t="shared" si="28"/>
        <v>0.84637450601672692</v>
      </c>
      <c r="Y50" s="25">
        <f t="shared" si="29"/>
        <v>0.87892257920548955</v>
      </c>
      <c r="Z50" s="25">
        <f t="shared" si="30"/>
        <v>0.90148814890867857</v>
      </c>
    </row>
    <row r="51" spans="1:26" x14ac:dyDescent="0.35">
      <c r="A51" s="2"/>
      <c r="B51" s="2" t="s">
        <v>184</v>
      </c>
      <c r="C51" s="2" t="s">
        <v>186</v>
      </c>
      <c r="D51" s="5" t="s">
        <v>48</v>
      </c>
      <c r="E51" s="21">
        <v>1</v>
      </c>
      <c r="F51" s="11">
        <v>20780</v>
      </c>
      <c r="G51" s="11">
        <v>21850</v>
      </c>
      <c r="H51" s="11">
        <v>23140</v>
      </c>
      <c r="I51" s="11">
        <v>21130</v>
      </c>
      <c r="J51" s="11">
        <v>21910</v>
      </c>
      <c r="K51" s="11">
        <v>23080</v>
      </c>
      <c r="L51" s="11">
        <v>24160</v>
      </c>
      <c r="M51" s="11">
        <f t="shared" si="19"/>
        <v>9.9417462646532186</v>
      </c>
      <c r="N51" s="11">
        <f t="shared" si="20"/>
        <v>9.9919562005237363</v>
      </c>
      <c r="O51" s="11">
        <f t="shared" si="21"/>
        <v>10.049318000747668</v>
      </c>
      <c r="P51" s="11">
        <f t="shared" si="22"/>
        <v>9.9584491106101023</v>
      </c>
      <c r="Q51" s="11">
        <f t="shared" si="23"/>
        <v>9.9946984325895123</v>
      </c>
      <c r="R51" s="11">
        <f t="shared" si="24"/>
        <v>10.046721720622037</v>
      </c>
      <c r="S51" s="11">
        <f t="shared" si="25"/>
        <v>10.092453652048752</v>
      </c>
      <c r="T51" s="25">
        <f t="shared" si="13"/>
        <v>4.159386548923346E-2</v>
      </c>
      <c r="U51" s="25">
        <f t="shared" si="13"/>
        <v>4.0059477802094443E-2</v>
      </c>
      <c r="V51" s="25">
        <f t="shared" si="26"/>
        <v>3.6676471210070678E-2</v>
      </c>
      <c r="W51" s="25">
        <f t="shared" si="27"/>
        <v>5.7766741712169167E-2</v>
      </c>
      <c r="X51" s="25">
        <f t="shared" si="28"/>
        <v>5.2203432293792311E-2</v>
      </c>
      <c r="Y51" s="25">
        <f t="shared" si="29"/>
        <v>4.7026903432181882E-2</v>
      </c>
      <c r="Z51" s="25">
        <f t="shared" si="30"/>
        <v>4.4494675338803427E-2</v>
      </c>
    </row>
    <row r="52" spans="1:26" x14ac:dyDescent="0.35">
      <c r="A52" s="2"/>
      <c r="B52" s="2" t="s">
        <v>184</v>
      </c>
      <c r="C52" s="2" t="s">
        <v>187</v>
      </c>
      <c r="D52" s="5" t="s">
        <v>228</v>
      </c>
      <c r="E52" s="21">
        <v>1</v>
      </c>
      <c r="F52" s="11">
        <v>27510</v>
      </c>
      <c r="G52" s="11">
        <v>28880</v>
      </c>
      <c r="H52" s="11">
        <v>30510</v>
      </c>
      <c r="I52" s="11">
        <v>29370</v>
      </c>
      <c r="J52" s="11">
        <v>30230</v>
      </c>
      <c r="K52" s="11">
        <v>31600</v>
      </c>
      <c r="L52" s="11">
        <v>32880</v>
      </c>
      <c r="M52" s="11">
        <f t="shared" si="19"/>
        <v>10.222304853918621</v>
      </c>
      <c r="N52" s="11">
        <f t="shared" si="20"/>
        <v>10.270904593006762</v>
      </c>
      <c r="O52" s="11">
        <f t="shared" si="21"/>
        <v>10.325809777710715</v>
      </c>
      <c r="P52" s="11">
        <f t="shared" si="22"/>
        <v>10.287729024192666</v>
      </c>
      <c r="Q52" s="11">
        <f t="shared" si="23"/>
        <v>10.316590087773504</v>
      </c>
      <c r="R52" s="11">
        <f t="shared" si="24"/>
        <v>10.360912399575003</v>
      </c>
      <c r="S52" s="11">
        <f t="shared" si="25"/>
        <v>10.400619849170116</v>
      </c>
      <c r="T52" s="25">
        <f t="shared" si="13"/>
        <v>5.8695284377477536E-3</v>
      </c>
      <c r="U52" s="25">
        <f t="shared" si="13"/>
        <v>6.2094011062518691E-3</v>
      </c>
      <c r="V52" s="25">
        <f t="shared" si="26"/>
        <v>7.2217288638128036E-3</v>
      </c>
      <c r="W52" s="25">
        <f t="shared" si="27"/>
        <v>7.9090404349796816E-3</v>
      </c>
      <c r="X52" s="25">
        <f t="shared" si="28"/>
        <v>8.7256057220061276E-3</v>
      </c>
      <c r="Y52" s="25">
        <f t="shared" si="29"/>
        <v>9.4738697521853741E-3</v>
      </c>
      <c r="Z52" s="25">
        <f t="shared" si="30"/>
        <v>9.4533981414981674E-3</v>
      </c>
    </row>
    <row r="53" spans="1:26" x14ac:dyDescent="0.35">
      <c r="A53" s="2"/>
      <c r="B53" s="2" t="s">
        <v>184</v>
      </c>
      <c r="C53" s="2" t="s">
        <v>188</v>
      </c>
      <c r="D53" s="5" t="s">
        <v>228</v>
      </c>
      <c r="E53" s="21">
        <v>1</v>
      </c>
      <c r="F53" s="11">
        <v>27230</v>
      </c>
      <c r="G53" s="11">
        <v>28610</v>
      </c>
      <c r="H53" s="11">
        <v>30140</v>
      </c>
      <c r="I53" s="11">
        <v>28070</v>
      </c>
      <c r="J53" s="11">
        <v>28740</v>
      </c>
      <c r="K53" s="11">
        <v>30190</v>
      </c>
      <c r="L53" s="11">
        <v>31630</v>
      </c>
      <c r="M53" s="11">
        <f t="shared" si="19"/>
        <v>10.212074585667805</v>
      </c>
      <c r="N53" s="11">
        <f t="shared" si="20"/>
        <v>10.261511586044156</v>
      </c>
      <c r="O53" s="11">
        <f t="shared" si="21"/>
        <v>10.313608472180487</v>
      </c>
      <c r="P53" s="11">
        <f t="shared" si="22"/>
        <v>10.242456669355928</v>
      </c>
      <c r="Q53" s="11">
        <f t="shared" si="23"/>
        <v>10.266045159633016</v>
      </c>
      <c r="R53" s="11">
        <f t="shared" si="24"/>
        <v>10.315266022700884</v>
      </c>
      <c r="S53" s="11">
        <f t="shared" si="25"/>
        <v>10.361861316299695</v>
      </c>
      <c r="T53" s="25">
        <f t="shared" si="13"/>
        <v>4.4066468586980937E-3</v>
      </c>
      <c r="U53" s="25">
        <f t="shared" si="13"/>
        <v>4.8172964249099713E-3</v>
      </c>
      <c r="V53" s="25">
        <f t="shared" si="26"/>
        <v>5.2968483879707639E-3</v>
      </c>
      <c r="W53" s="25">
        <f t="shared" si="27"/>
        <v>1.906233253906946E-3</v>
      </c>
      <c r="X53" s="25">
        <f t="shared" si="28"/>
        <v>1.8374958952711584E-3</v>
      </c>
      <c r="Y53" s="25">
        <f t="shared" si="29"/>
        <v>2.6715903093255133E-3</v>
      </c>
      <c r="Z53" s="25">
        <f t="shared" si="30"/>
        <v>3.4187472368205295E-3</v>
      </c>
    </row>
    <row r="54" spans="1:26" x14ac:dyDescent="0.35">
      <c r="A54" s="2"/>
      <c r="B54" s="2" t="s">
        <v>184</v>
      </c>
      <c r="C54" s="2" t="s">
        <v>189</v>
      </c>
      <c r="D54" s="5" t="s">
        <v>228</v>
      </c>
      <c r="E54" s="21">
        <v>1</v>
      </c>
      <c r="F54" s="11">
        <v>19710</v>
      </c>
      <c r="G54" s="11">
        <v>20730</v>
      </c>
      <c r="H54" s="11">
        <v>21850</v>
      </c>
      <c r="I54" s="11">
        <v>19750</v>
      </c>
      <c r="J54" s="11">
        <v>20340</v>
      </c>
      <c r="K54" s="11">
        <v>21420</v>
      </c>
      <c r="L54" s="11">
        <v>22420</v>
      </c>
      <c r="M54" s="11">
        <f t="shared" si="19"/>
        <v>9.8888814001467651</v>
      </c>
      <c r="N54" s="11">
        <f t="shared" si="20"/>
        <v>9.9393372054298261</v>
      </c>
      <c r="O54" s="11">
        <f t="shared" si="21"/>
        <v>9.9919562005237363</v>
      </c>
      <c r="P54" s="11">
        <f t="shared" si="22"/>
        <v>9.8909087703292684</v>
      </c>
      <c r="Q54" s="11">
        <f t="shared" si="23"/>
        <v>9.9203446696025512</v>
      </c>
      <c r="R54" s="11">
        <f t="shared" si="24"/>
        <v>9.9720803440017391</v>
      </c>
      <c r="S54" s="11">
        <f t="shared" si="25"/>
        <v>10.017708696626151</v>
      </c>
      <c r="T54" s="25">
        <f t="shared" si="13"/>
        <v>6.5951687374084744E-2</v>
      </c>
      <c r="U54" s="25">
        <f t="shared" si="13"/>
        <v>6.3891476982510687E-2</v>
      </c>
      <c r="V54" s="25">
        <f t="shared" si="26"/>
        <v>6.1937681203228019E-2</v>
      </c>
      <c r="W54" s="25">
        <f t="shared" si="27"/>
        <v>9.4794692835283786E-2</v>
      </c>
      <c r="X54" s="25">
        <f t="shared" si="28"/>
        <v>9.1708714651689505E-2</v>
      </c>
      <c r="Y54" s="25">
        <f t="shared" si="29"/>
        <v>8.4971229618859931E-2</v>
      </c>
      <c r="Z54" s="25">
        <f t="shared" si="30"/>
        <v>8.1614528222045984E-2</v>
      </c>
    </row>
    <row r="55" spans="1:26" x14ac:dyDescent="0.35">
      <c r="A55" s="2"/>
      <c r="B55" s="2" t="s">
        <v>184</v>
      </c>
      <c r="C55" s="2" t="s">
        <v>190</v>
      </c>
      <c r="D55" s="5" t="s">
        <v>228</v>
      </c>
      <c r="E55" s="21">
        <v>1</v>
      </c>
      <c r="F55" s="11">
        <v>27090</v>
      </c>
      <c r="G55" s="11">
        <v>28560</v>
      </c>
      <c r="H55" s="11">
        <v>30300</v>
      </c>
      <c r="I55" s="11">
        <v>27050</v>
      </c>
      <c r="J55" s="11">
        <v>27850</v>
      </c>
      <c r="K55" s="11">
        <v>29220</v>
      </c>
      <c r="L55" s="11">
        <v>30520</v>
      </c>
      <c r="M55" s="11">
        <f t="shared" si="19"/>
        <v>10.20691993507914</v>
      </c>
      <c r="N55" s="11">
        <f t="shared" si="20"/>
        <v>10.259762416453521</v>
      </c>
      <c r="O55" s="11">
        <f t="shared" si="21"/>
        <v>10.31890299149746</v>
      </c>
      <c r="P55" s="11">
        <f t="shared" si="22"/>
        <v>10.205442284274628</v>
      </c>
      <c r="Q55" s="11">
        <f t="shared" si="23"/>
        <v>10.234588245355431</v>
      </c>
      <c r="R55" s="11">
        <f t="shared" si="24"/>
        <v>10.282608685304691</v>
      </c>
      <c r="S55" s="11">
        <f t="shared" si="25"/>
        <v>10.326137485398393</v>
      </c>
      <c r="T55" s="25">
        <f t="shared" si="13"/>
        <v>3.7488592765802641E-3</v>
      </c>
      <c r="U55" s="25">
        <f t="shared" si="13"/>
        <v>4.5775476793184899E-3</v>
      </c>
      <c r="V55" s="25">
        <f t="shared" si="26"/>
        <v>6.0955447338981034E-3</v>
      </c>
      <c r="W55" s="25">
        <f t="shared" si="27"/>
        <v>4.4169929215417126E-5</v>
      </c>
      <c r="X55" s="25">
        <f t="shared" si="28"/>
        <v>1.3016775317235916E-4</v>
      </c>
      <c r="Y55" s="25">
        <f t="shared" si="29"/>
        <v>3.6214438375992559E-4</v>
      </c>
      <c r="Z55" s="25">
        <f t="shared" si="30"/>
        <v>5.173906738366545E-4</v>
      </c>
    </row>
    <row r="56" spans="1:26" x14ac:dyDescent="0.35">
      <c r="A56" s="2"/>
      <c r="B56" s="2" t="s">
        <v>184</v>
      </c>
      <c r="C56" s="2" t="s">
        <v>191</v>
      </c>
      <c r="D56" s="5" t="s">
        <v>48</v>
      </c>
      <c r="E56" s="21">
        <v>1</v>
      </c>
      <c r="F56" s="11">
        <v>21410</v>
      </c>
      <c r="G56" s="11">
        <v>22500</v>
      </c>
      <c r="H56" s="11">
        <v>23780</v>
      </c>
      <c r="I56" s="11">
        <v>21840</v>
      </c>
      <c r="J56" s="11">
        <v>22520</v>
      </c>
      <c r="K56" s="11">
        <v>23690</v>
      </c>
      <c r="L56" s="11">
        <v>24870</v>
      </c>
      <c r="M56" s="11">
        <f t="shared" si="19"/>
        <v>9.9716133815837278</v>
      </c>
      <c r="N56" s="11">
        <f t="shared" si="20"/>
        <v>10.021270588192511</v>
      </c>
      <c r="O56" s="11">
        <f t="shared" si="21"/>
        <v>10.076600170244772</v>
      </c>
      <c r="P56" s="11">
        <f t="shared" si="22"/>
        <v>9.9914984298588418</v>
      </c>
      <c r="Q56" s="11">
        <f t="shared" si="23"/>
        <v>10.022159082253626</v>
      </c>
      <c r="R56" s="11">
        <f t="shared" si="24"/>
        <v>10.072808297152831</v>
      </c>
      <c r="S56" s="11">
        <f t="shared" si="25"/>
        <v>10.12141753679745</v>
      </c>
      <c r="T56" s="25">
        <f t="shared" si="13"/>
        <v>3.0303367543314173E-2</v>
      </c>
      <c r="U56" s="25">
        <f t="shared" si="13"/>
        <v>2.918434152054496E-2</v>
      </c>
      <c r="V56" s="25">
        <f t="shared" si="26"/>
        <v>2.697111570507129E-2</v>
      </c>
      <c r="W56" s="25">
        <f t="shared" si="27"/>
        <v>4.2972381318427323E-2</v>
      </c>
      <c r="X56" s="25">
        <f t="shared" si="28"/>
        <v>4.040906241540803E-2</v>
      </c>
      <c r="Y56" s="25">
        <f t="shared" si="29"/>
        <v>3.6393306071992176E-2</v>
      </c>
      <c r="Z56" s="25">
        <f t="shared" si="30"/>
        <v>3.3114436704517469E-2</v>
      </c>
    </row>
    <row r="57" spans="1:26" x14ac:dyDescent="0.35">
      <c r="A57" s="2"/>
      <c r="B57" s="2" t="s">
        <v>192</v>
      </c>
      <c r="C57" s="2" t="s">
        <v>193</v>
      </c>
      <c r="D57" s="5" t="s">
        <v>228</v>
      </c>
      <c r="E57" s="5">
        <v>0</v>
      </c>
      <c r="F57" s="11">
        <v>19276.849999999999</v>
      </c>
      <c r="G57" s="11">
        <v>20420</v>
      </c>
      <c r="H57" s="11">
        <v>21430</v>
      </c>
      <c r="I57" s="11">
        <v>20800</v>
      </c>
      <c r="J57" s="11">
        <v>21440</v>
      </c>
      <c r="K57" s="11">
        <v>22450</v>
      </c>
      <c r="L57" s="11">
        <v>23420</v>
      </c>
      <c r="M57" s="11">
        <f t="shared" si="19"/>
        <v>9.8666601730735479</v>
      </c>
      <c r="N57" s="11">
        <f t="shared" si="20"/>
        <v>9.9242700917186557</v>
      </c>
      <c r="O57" s="11">
        <f t="shared" si="21"/>
        <v>9.9725470884676231</v>
      </c>
      <c r="P57" s="11">
        <f t="shared" si="22"/>
        <v>9.9427082656894097</v>
      </c>
      <c r="Q57" s="11">
        <f t="shared" si="23"/>
        <v>9.9730136151847386</v>
      </c>
      <c r="R57" s="11">
        <f t="shared" si="24"/>
        <v>10.0190458931704</v>
      </c>
      <c r="S57" s="11">
        <f t="shared" si="25"/>
        <v>10.061345637151708</v>
      </c>
      <c r="T57" s="25">
        <f t="shared" si="13"/>
        <v>7.7858763889927574E-2</v>
      </c>
      <c r="U57" s="25">
        <f t="shared" si="13"/>
        <v>7.1735452277059963E-2</v>
      </c>
      <c r="V57" s="25">
        <f t="shared" si="26"/>
        <v>7.1975195788369736E-2</v>
      </c>
      <c r="W57" s="25">
        <f t="shared" si="27"/>
        <v>6.5581049634169969E-2</v>
      </c>
      <c r="X57" s="25">
        <f t="shared" si="28"/>
        <v>6.2582788311539711E-2</v>
      </c>
      <c r="Y57" s="25">
        <f t="shared" si="29"/>
        <v>5.9796241663289035E-2</v>
      </c>
      <c r="Z57" s="25">
        <f t="shared" si="30"/>
        <v>5.8586084561968822E-2</v>
      </c>
    </row>
    <row r="58" spans="1:26" x14ac:dyDescent="0.35">
      <c r="A58" s="2"/>
      <c r="B58" s="2" t="s">
        <v>192</v>
      </c>
      <c r="C58" s="2" t="s">
        <v>194</v>
      </c>
      <c r="D58" s="5" t="s">
        <v>48</v>
      </c>
      <c r="E58" s="5">
        <v>0</v>
      </c>
      <c r="F58" s="11">
        <v>14350.34275</v>
      </c>
      <c r="G58" s="11">
        <v>15239.723679999999</v>
      </c>
      <c r="H58" s="11">
        <v>16112.85</v>
      </c>
      <c r="I58" s="11">
        <v>15448.73</v>
      </c>
      <c r="J58" s="11">
        <v>15862.55</v>
      </c>
      <c r="K58" s="11">
        <v>16675.400000000001</v>
      </c>
      <c r="L58" s="11">
        <v>17226.71</v>
      </c>
      <c r="M58" s="11">
        <f t="shared" si="19"/>
        <v>9.5715291059199465</v>
      </c>
      <c r="N58" s="11">
        <f t="shared" si="20"/>
        <v>9.6316606978426691</v>
      </c>
      <c r="O58" s="11">
        <f t="shared" si="21"/>
        <v>9.6873723692768401</v>
      </c>
      <c r="P58" s="11">
        <f t="shared" si="22"/>
        <v>9.6452820782999833</v>
      </c>
      <c r="Q58" s="11">
        <f t="shared" si="23"/>
        <v>9.6717162641059335</v>
      </c>
      <c r="R58" s="11">
        <f t="shared" si="24"/>
        <v>9.7216898585021134</v>
      </c>
      <c r="S58" s="11">
        <f t="shared" si="25"/>
        <v>9.7542163652650853</v>
      </c>
      <c r="T58" s="25">
        <f t="shared" si="13"/>
        <v>0.32966303604158093</v>
      </c>
      <c r="U58" s="25">
        <f t="shared" si="13"/>
        <v>0.3140976362485613</v>
      </c>
      <c r="V58" s="25">
        <f t="shared" si="26"/>
        <v>0.30631426629602027</v>
      </c>
      <c r="W58" s="25">
        <f t="shared" si="27"/>
        <v>0.30637792514408185</v>
      </c>
      <c r="X58" s="25">
        <f t="shared" si="28"/>
        <v>0.30411130019476845</v>
      </c>
      <c r="Y58" s="25">
        <f t="shared" si="29"/>
        <v>0.29364340141190376</v>
      </c>
      <c r="Z58" s="25">
        <f t="shared" si="30"/>
        <v>0.30159306732580005</v>
      </c>
    </row>
    <row r="59" spans="1:26" x14ac:dyDescent="0.35">
      <c r="A59" s="2"/>
      <c r="B59" s="2" t="s">
        <v>195</v>
      </c>
      <c r="C59" s="2" t="s">
        <v>196</v>
      </c>
      <c r="D59" s="5" t="s">
        <v>48</v>
      </c>
      <c r="E59" s="5">
        <v>0</v>
      </c>
      <c r="F59" s="11">
        <v>80830</v>
      </c>
      <c r="G59" s="11">
        <v>82480</v>
      </c>
      <c r="H59" s="11">
        <v>84460</v>
      </c>
      <c r="I59" s="11">
        <v>83660</v>
      </c>
      <c r="J59" s="11">
        <v>81580</v>
      </c>
      <c r="K59" s="11">
        <v>82500</v>
      </c>
      <c r="L59" s="11">
        <v>83450</v>
      </c>
      <c r="M59" s="11">
        <f t="shared" si="19"/>
        <v>11.30010346272789</v>
      </c>
      <c r="N59" s="11">
        <f t="shared" si="20"/>
        <v>11.320311118690842</v>
      </c>
      <c r="O59" s="11">
        <f t="shared" si="21"/>
        <v>11.344033328487935</v>
      </c>
      <c r="P59" s="11">
        <f t="shared" si="22"/>
        <v>11.334516244996189</v>
      </c>
      <c r="Q59" s="11">
        <f t="shared" si="23"/>
        <v>11.30933941287155</v>
      </c>
      <c r="R59" s="11">
        <f t="shared" si="24"/>
        <v>11.320553572322773</v>
      </c>
      <c r="S59" s="11">
        <f t="shared" si="25"/>
        <v>11.332002929089981</v>
      </c>
      <c r="T59" s="25">
        <f t="shared" si="13"/>
        <v>1.3326658109958613</v>
      </c>
      <c r="U59" s="25">
        <f t="shared" si="13"/>
        <v>1.272849407740251</v>
      </c>
      <c r="V59" s="25">
        <f t="shared" si="26"/>
        <v>1.2170597421475458</v>
      </c>
      <c r="W59" s="25">
        <f t="shared" si="27"/>
        <v>1.2898599339720229</v>
      </c>
      <c r="X59" s="25">
        <f t="shared" si="28"/>
        <v>1.1797441448534105</v>
      </c>
      <c r="Y59" s="25">
        <f t="shared" si="29"/>
        <v>1.1171961052833688</v>
      </c>
      <c r="Z59" s="25">
        <f t="shared" si="30"/>
        <v>1.0580419614451304</v>
      </c>
    </row>
    <row r="60" spans="1:26" x14ac:dyDescent="0.35">
      <c r="A60" s="2"/>
      <c r="B60" s="2" t="s">
        <v>195</v>
      </c>
      <c r="C60" s="2" t="s">
        <v>197</v>
      </c>
      <c r="D60" s="5" t="s">
        <v>228</v>
      </c>
      <c r="E60" s="5">
        <v>0</v>
      </c>
      <c r="F60" s="11">
        <v>22150</v>
      </c>
      <c r="G60" s="11">
        <v>23290</v>
      </c>
      <c r="H60" s="11">
        <v>24640</v>
      </c>
      <c r="I60" s="11">
        <v>23090</v>
      </c>
      <c r="J60" s="11">
        <v>23630</v>
      </c>
      <c r="K60" s="11">
        <v>24720</v>
      </c>
      <c r="L60" s="11">
        <v>25740</v>
      </c>
      <c r="M60" s="11">
        <f t="shared" si="19"/>
        <v>10.005592775473282</v>
      </c>
      <c r="N60" s="11">
        <f t="shared" si="20"/>
        <v>10.055779362878386</v>
      </c>
      <c r="O60" s="11">
        <f t="shared" si="21"/>
        <v>10.112126417647456</v>
      </c>
      <c r="P60" s="11">
        <f t="shared" si="22"/>
        <v>10.047154902348542</v>
      </c>
      <c r="Q60" s="11">
        <f t="shared" si="23"/>
        <v>10.070272370180954</v>
      </c>
      <c r="R60" s="11">
        <f t="shared" si="24"/>
        <v>10.115367911571628</v>
      </c>
      <c r="S60" s="11">
        <f t="shared" si="25"/>
        <v>10.155801481150117</v>
      </c>
      <c r="T60" s="25">
        <f t="shared" si="13"/>
        <v>1.9627794446211148E-2</v>
      </c>
      <c r="U60" s="25">
        <f t="shared" si="13"/>
        <v>1.8584635656512232E-2</v>
      </c>
      <c r="V60" s="25">
        <f t="shared" si="26"/>
        <v>1.6564360332826353E-2</v>
      </c>
      <c r="W60" s="25">
        <f t="shared" si="27"/>
        <v>2.2995094720804764E-2</v>
      </c>
      <c r="X60" s="25">
        <f t="shared" si="28"/>
        <v>2.3380479342989098E-2</v>
      </c>
      <c r="Y60" s="25">
        <f t="shared" si="29"/>
        <v>2.1966406318164714E-2</v>
      </c>
      <c r="Z60" s="25">
        <f t="shared" si="30"/>
        <v>2.178274344410254E-2</v>
      </c>
    </row>
    <row r="61" spans="1:26" x14ac:dyDescent="0.35">
      <c r="A61" s="2"/>
      <c r="B61" s="2" t="s">
        <v>195</v>
      </c>
      <c r="C61" s="2" t="s">
        <v>198</v>
      </c>
      <c r="D61" s="5" t="s">
        <v>228</v>
      </c>
      <c r="E61" s="5">
        <v>0</v>
      </c>
      <c r="F61" s="11">
        <v>15580</v>
      </c>
      <c r="G61" s="11">
        <v>16260.000000000002</v>
      </c>
      <c r="H61" s="11">
        <v>17080</v>
      </c>
      <c r="I61" s="11">
        <v>17710</v>
      </c>
      <c r="J61" s="11">
        <v>18340</v>
      </c>
      <c r="K61" s="11">
        <v>19230</v>
      </c>
      <c r="L61" s="11">
        <v>20020</v>
      </c>
      <c r="M61" s="11">
        <f t="shared" si="19"/>
        <v>9.6537433194247395</v>
      </c>
      <c r="N61" s="11">
        <f t="shared" si="20"/>
        <v>9.6964633831018023</v>
      </c>
      <c r="O61" s="11">
        <f t="shared" si="21"/>
        <v>9.7456634673425615</v>
      </c>
      <c r="P61" s="11">
        <f t="shared" si="22"/>
        <v>9.7818847307768788</v>
      </c>
      <c r="Q61" s="11">
        <f t="shared" si="23"/>
        <v>9.816839745810455</v>
      </c>
      <c r="R61" s="11">
        <f t="shared" si="24"/>
        <v>9.8642268385828249</v>
      </c>
      <c r="S61" s="11">
        <f t="shared" si="25"/>
        <v>9.9044870528692108</v>
      </c>
      <c r="T61" s="25">
        <f t="shared" si="13"/>
        <v>0.24201351040583308</v>
      </c>
      <c r="U61" s="25">
        <f t="shared" si="13"/>
        <v>0.24566045359284602</v>
      </c>
      <c r="V61" s="25">
        <f t="shared" si="26"/>
        <v>0.24518892638723999</v>
      </c>
      <c r="W61" s="25">
        <f t="shared" si="27"/>
        <v>0.17381520497230374</v>
      </c>
      <c r="X61" s="25">
        <f t="shared" si="28"/>
        <v>0.16511170084274665</v>
      </c>
      <c r="Y61" s="25">
        <f t="shared" si="29"/>
        <v>0.15948182437231118</v>
      </c>
      <c r="Z61" s="25">
        <f t="shared" si="30"/>
        <v>0.1591245681508745</v>
      </c>
    </row>
    <row r="62" spans="1:26" x14ac:dyDescent="0.35">
      <c r="A62" s="2"/>
      <c r="B62" s="2" t="s">
        <v>199</v>
      </c>
      <c r="C62" s="2" t="s">
        <v>34</v>
      </c>
      <c r="D62" s="5" t="s">
        <v>45</v>
      </c>
      <c r="E62" s="21">
        <v>1</v>
      </c>
      <c r="F62" s="11">
        <v>28890</v>
      </c>
      <c r="G62" s="11">
        <v>30330</v>
      </c>
      <c r="H62" s="11">
        <v>31990</v>
      </c>
      <c r="I62" s="11">
        <v>29960</v>
      </c>
      <c r="J62" s="11">
        <v>30770</v>
      </c>
      <c r="K62" s="11">
        <v>32130.000000000004</v>
      </c>
      <c r="L62" s="11">
        <v>33520</v>
      </c>
      <c r="M62" s="11">
        <f t="shared" si="19"/>
        <v>10.271250793460281</v>
      </c>
      <c r="N62" s="11">
        <f t="shared" si="20"/>
        <v>10.319892600682627</v>
      </c>
      <c r="O62" s="11">
        <f t="shared" si="21"/>
        <v>10.373178632943564</v>
      </c>
      <c r="P62" s="11">
        <f t="shared" si="22"/>
        <v>10.307618437631156</v>
      </c>
      <c r="Q62" s="11">
        <f t="shared" si="23"/>
        <v>10.334295468316087</v>
      </c>
      <c r="R62" s="11">
        <f t="shared" si="24"/>
        <v>10.377545452109905</v>
      </c>
      <c r="S62" s="11">
        <f t="shared" si="25"/>
        <v>10.41989755459602</v>
      </c>
      <c r="T62" s="25">
        <f t="shared" si="13"/>
        <v>1.5765009061863573E-2</v>
      </c>
      <c r="U62" s="25">
        <f t="shared" si="13"/>
        <v>1.6329711832701311E-2</v>
      </c>
      <c r="V62" s="25">
        <f t="shared" si="26"/>
        <v>1.7516419552185712E-2</v>
      </c>
      <c r="W62" s="25">
        <f t="shared" si="27"/>
        <v>1.18422711019588E-2</v>
      </c>
      <c r="X62" s="25">
        <f t="shared" si="28"/>
        <v>1.2346839082287038E-2</v>
      </c>
      <c r="Y62" s="25">
        <f t="shared" si="29"/>
        <v>1.2988444799515806E-2</v>
      </c>
      <c r="Z62" s="25">
        <f t="shared" si="30"/>
        <v>1.3573716188588157E-2</v>
      </c>
    </row>
    <row r="63" spans="1:26" x14ac:dyDescent="0.35">
      <c r="A63" s="2"/>
      <c r="B63" s="2" t="s">
        <v>199</v>
      </c>
      <c r="C63" s="2" t="s">
        <v>200</v>
      </c>
      <c r="D63" s="5" t="s">
        <v>45</v>
      </c>
      <c r="E63" s="21">
        <v>1</v>
      </c>
      <c r="F63" s="11">
        <v>14540</v>
      </c>
      <c r="G63" s="11">
        <v>15180</v>
      </c>
      <c r="H63" s="11">
        <v>15910</v>
      </c>
      <c r="I63" s="11">
        <v>15300</v>
      </c>
      <c r="J63" s="11">
        <v>15530</v>
      </c>
      <c r="K63" s="11">
        <v>16170.000000000002</v>
      </c>
      <c r="L63" s="11">
        <v>16800</v>
      </c>
      <c r="M63" s="11">
        <f t="shared" si="19"/>
        <v>9.5846587510875096</v>
      </c>
      <c r="N63" s="11">
        <f t="shared" si="20"/>
        <v>9.6277340509496216</v>
      </c>
      <c r="O63" s="11">
        <f t="shared" si="21"/>
        <v>9.6747031213318326</v>
      </c>
      <c r="P63" s="11">
        <f t="shared" si="22"/>
        <v>9.6356081073805271</v>
      </c>
      <c r="Q63" s="11">
        <f t="shared" si="23"/>
        <v>9.6505289161427328</v>
      </c>
      <c r="R63" s="11">
        <f t="shared" si="24"/>
        <v>9.6909129525711535</v>
      </c>
      <c r="S63" s="11">
        <f t="shared" si="25"/>
        <v>9.7291341653913506</v>
      </c>
      <c r="T63" s="25">
        <f t="shared" si="13"/>
        <v>0.31475831332607052</v>
      </c>
      <c r="U63" s="25">
        <f t="shared" si="13"/>
        <v>0.31851438730183063</v>
      </c>
      <c r="V63" s="25">
        <f t="shared" si="26"/>
        <v>0.32049853525646305</v>
      </c>
      <c r="W63" s="25">
        <f t="shared" si="27"/>
        <v>0.31718087062904338</v>
      </c>
      <c r="X63" s="25">
        <f t="shared" si="28"/>
        <v>0.32792827546261333</v>
      </c>
      <c r="Y63" s="25">
        <f t="shared" si="29"/>
        <v>0.32794593661145521</v>
      </c>
      <c r="Z63" s="25">
        <f t="shared" si="30"/>
        <v>0.32977121313296343</v>
      </c>
    </row>
    <row r="64" spans="1:26" x14ac:dyDescent="0.35">
      <c r="A64" s="2"/>
      <c r="B64" s="2" t="s">
        <v>199</v>
      </c>
      <c r="C64" s="2" t="s">
        <v>201</v>
      </c>
      <c r="D64" s="5" t="s">
        <v>45</v>
      </c>
      <c r="E64" s="21">
        <v>1</v>
      </c>
      <c r="F64" s="11">
        <v>31150</v>
      </c>
      <c r="G64" s="11">
        <v>32500</v>
      </c>
      <c r="H64" s="11">
        <v>33970</v>
      </c>
      <c r="I64" s="11">
        <v>33000</v>
      </c>
      <c r="J64" s="11">
        <v>33860</v>
      </c>
      <c r="K64" s="11">
        <v>35340</v>
      </c>
      <c r="L64" s="11">
        <v>36690</v>
      </c>
      <c r="M64" s="11">
        <f t="shared" si="19"/>
        <v>10.3465695242156</v>
      </c>
      <c r="N64" s="11">
        <f t="shared" si="20"/>
        <v>10.388995368317829</v>
      </c>
      <c r="O64" s="11">
        <f t="shared" si="21"/>
        <v>10.433233061154629</v>
      </c>
      <c r="P64" s="11">
        <f t="shared" si="22"/>
        <v>10.404262840448617</v>
      </c>
      <c r="Q64" s="11">
        <f t="shared" si="23"/>
        <v>10.429989655687127</v>
      </c>
      <c r="R64" s="11">
        <f t="shared" si="24"/>
        <v>10.472770745873687</v>
      </c>
      <c r="S64" s="11">
        <f t="shared" si="25"/>
        <v>10.510259517349327</v>
      </c>
      <c r="T64" s="25">
        <f t="shared" si="13"/>
        <v>4.0351777249852824E-2</v>
      </c>
      <c r="U64" s="25">
        <f t="shared" si="13"/>
        <v>3.8765880222042248E-2</v>
      </c>
      <c r="V64" s="25">
        <f t="shared" si="26"/>
        <v>3.7019314334294576E-2</v>
      </c>
      <c r="W64" s="25">
        <f t="shared" si="27"/>
        <v>4.2216524663993948E-2</v>
      </c>
      <c r="X64" s="25">
        <f t="shared" si="28"/>
        <v>4.2770590634316416E-2</v>
      </c>
      <c r="Y64" s="25">
        <f t="shared" si="29"/>
        <v>4.3761356501125823E-2</v>
      </c>
      <c r="Z64" s="25">
        <f t="shared" si="30"/>
        <v>4.2794475025320015E-2</v>
      </c>
    </row>
    <row r="65" spans="1:26" x14ac:dyDescent="0.35">
      <c r="A65" s="2"/>
      <c r="B65" s="2" t="s">
        <v>199</v>
      </c>
      <c r="C65" s="2" t="s">
        <v>17</v>
      </c>
      <c r="D65" s="5" t="s">
        <v>45</v>
      </c>
      <c r="E65" s="21">
        <v>1</v>
      </c>
      <c r="F65" s="11">
        <v>70140</v>
      </c>
      <c r="G65" s="11">
        <v>73490</v>
      </c>
      <c r="H65" s="11">
        <v>77620</v>
      </c>
      <c r="I65" s="11">
        <v>83250</v>
      </c>
      <c r="J65" s="11">
        <v>86900</v>
      </c>
      <c r="K65" s="11">
        <v>91060</v>
      </c>
      <c r="L65" s="11">
        <v>95500</v>
      </c>
      <c r="M65" s="11">
        <f t="shared" si="19"/>
        <v>11.158248523694169</v>
      </c>
      <c r="N65" s="11">
        <f t="shared" si="20"/>
        <v>11.204904621522918</v>
      </c>
      <c r="O65" s="11">
        <f t="shared" si="21"/>
        <v>11.259580404922897</v>
      </c>
      <c r="P65" s="11">
        <f t="shared" si="22"/>
        <v>11.32960340784269</v>
      </c>
      <c r="Q65" s="11">
        <f t="shared" si="23"/>
        <v>11.372513311253483</v>
      </c>
      <c r="R65" s="11">
        <f t="shared" si="24"/>
        <v>11.419273908888773</v>
      </c>
      <c r="S65" s="11">
        <f t="shared" si="25"/>
        <v>11.466881526468821</v>
      </c>
      <c r="T65" s="25">
        <f t="shared" si="13"/>
        <v>1.0252707011488802</v>
      </c>
      <c r="U65" s="25">
        <f t="shared" si="13"/>
        <v>1.02576339786834</v>
      </c>
      <c r="V65" s="25">
        <f t="shared" si="26"/>
        <v>1.0378543804788263</v>
      </c>
      <c r="W65" s="25">
        <f t="shared" si="27"/>
        <v>1.2787248550496144</v>
      </c>
      <c r="X65" s="25">
        <f t="shared" si="28"/>
        <v>1.3209690440773592</v>
      </c>
      <c r="Y65" s="25">
        <f t="shared" si="29"/>
        <v>1.335631661383909</v>
      </c>
      <c r="Z65" s="25">
        <f t="shared" si="30"/>
        <v>1.3537095952552656</v>
      </c>
    </row>
    <row r="66" spans="1:26" x14ac:dyDescent="0.35">
      <c r="A66" s="2"/>
      <c r="B66" s="2" t="s">
        <v>199</v>
      </c>
      <c r="C66" s="2" t="s">
        <v>202</v>
      </c>
      <c r="D66" s="5" t="s">
        <v>45</v>
      </c>
      <c r="E66" s="21">
        <v>1</v>
      </c>
      <c r="F66" s="11">
        <v>45650</v>
      </c>
      <c r="G66" s="11">
        <v>47650</v>
      </c>
      <c r="H66" s="11">
        <v>50030</v>
      </c>
      <c r="I66" s="11">
        <v>49510</v>
      </c>
      <c r="J66" s="11">
        <v>50600</v>
      </c>
      <c r="K66" s="11">
        <v>52740</v>
      </c>
      <c r="L66" s="11">
        <v>54890</v>
      </c>
      <c r="M66" s="11">
        <f t="shared" si="19"/>
        <v>10.728758886023115</v>
      </c>
      <c r="N66" s="11">
        <f t="shared" si="20"/>
        <v>10.771637909082347</v>
      </c>
      <c r="O66" s="11">
        <f t="shared" si="21"/>
        <v>10.82037810448225</v>
      </c>
      <c r="P66" s="11">
        <f t="shared" si="22"/>
        <v>10.809929948355469</v>
      </c>
      <c r="Q66" s="11">
        <f t="shared" si="23"/>
        <v>10.831706855275558</v>
      </c>
      <c r="R66" s="11">
        <f t="shared" si="24"/>
        <v>10.873129459907277</v>
      </c>
      <c r="S66" s="11">
        <f t="shared" si="25"/>
        <v>10.913086461543935</v>
      </c>
      <c r="T66" s="25">
        <f t="shared" si="13"/>
        <v>0.33996698636333961</v>
      </c>
      <c r="U66" s="25">
        <f t="shared" si="13"/>
        <v>0.33585857839774064</v>
      </c>
      <c r="V66" s="25">
        <f t="shared" si="26"/>
        <v>0.33587713916047623</v>
      </c>
      <c r="W66" s="25">
        <f t="shared" si="27"/>
        <v>0.37348441176097175</v>
      </c>
      <c r="X66" s="25">
        <f t="shared" si="28"/>
        <v>0.37030598389399666</v>
      </c>
      <c r="Y66" s="25">
        <f t="shared" si="29"/>
        <v>0.37155225840682171</v>
      </c>
      <c r="Z66" s="25">
        <f t="shared" si="30"/>
        <v>0.3717282362114791</v>
      </c>
    </row>
    <row r="67" spans="1:26" x14ac:dyDescent="0.35">
      <c r="A67" s="2"/>
      <c r="B67" s="2" t="s">
        <v>199</v>
      </c>
      <c r="C67" s="2" t="s">
        <v>203</v>
      </c>
      <c r="D67" s="5" t="s">
        <v>45</v>
      </c>
      <c r="E67" s="21">
        <v>1</v>
      </c>
      <c r="F67" s="11">
        <v>12940</v>
      </c>
      <c r="G67" s="11">
        <v>13630</v>
      </c>
      <c r="H67" s="11">
        <v>14360</v>
      </c>
      <c r="I67" s="11">
        <v>13360</v>
      </c>
      <c r="J67" s="11">
        <v>13730</v>
      </c>
      <c r="K67" s="11">
        <v>14410</v>
      </c>
      <c r="L67" s="11">
        <v>14990</v>
      </c>
      <c r="M67" s="11">
        <f t="shared" si="19"/>
        <v>9.4680785680548922</v>
      </c>
      <c r="N67" s="11">
        <f t="shared" si="20"/>
        <v>9.5200285246905789</v>
      </c>
      <c r="O67" s="11">
        <f t="shared" si="21"/>
        <v>9.5722018426022153</v>
      </c>
      <c r="P67" s="11">
        <f t="shared" si="22"/>
        <v>9.5000204470906375</v>
      </c>
      <c r="Q67" s="11">
        <f t="shared" si="23"/>
        <v>9.5273384987620169</v>
      </c>
      <c r="R67" s="11">
        <f t="shared" si="24"/>
        <v>9.5756776889935686</v>
      </c>
      <c r="S67" s="11">
        <f t="shared" si="25"/>
        <v>9.6151385910966436</v>
      </c>
      <c r="T67" s="25">
        <f t="shared" si="13"/>
        <v>0.45915997153545329</v>
      </c>
      <c r="U67" s="25">
        <f t="shared" si="13"/>
        <v>0.45168657332418943</v>
      </c>
      <c r="V67" s="25">
        <f t="shared" si="26"/>
        <v>0.44706230485123866</v>
      </c>
      <c r="W67" s="25">
        <f t="shared" si="27"/>
        <v>0.48828760615752359</v>
      </c>
      <c r="X67" s="25">
        <f t="shared" si="28"/>
        <v>0.48419419384135026</v>
      </c>
      <c r="Y67" s="25">
        <f t="shared" si="29"/>
        <v>0.47320765479435806</v>
      </c>
      <c r="Z67" s="25">
        <f t="shared" si="30"/>
        <v>0.47369173915849494</v>
      </c>
    </row>
    <row r="68" spans="1:26" x14ac:dyDescent="0.35">
      <c r="A68" s="2"/>
      <c r="B68" s="2" t="s">
        <v>204</v>
      </c>
      <c r="C68" s="2" t="s">
        <v>205</v>
      </c>
      <c r="D68" s="5" t="s">
        <v>48</v>
      </c>
      <c r="E68" s="5">
        <v>0</v>
      </c>
      <c r="F68" s="11">
        <v>22220</v>
      </c>
      <c r="G68" s="11">
        <v>23280</v>
      </c>
      <c r="H68" s="11">
        <v>24480</v>
      </c>
      <c r="I68" s="11">
        <v>23920</v>
      </c>
      <c r="J68" s="11">
        <v>24510</v>
      </c>
      <c r="K68" s="11">
        <v>25610</v>
      </c>
      <c r="L68" s="11">
        <v>26700</v>
      </c>
      <c r="M68" s="11">
        <f t="shared" ref="M68:M99" si="31">LN(F68)</f>
        <v>10.008748063193622</v>
      </c>
      <c r="N68" s="11">
        <f t="shared" ref="N68:N99" si="32">LN(G68)</f>
        <v>10.055349901845375</v>
      </c>
      <c r="O68" s="11">
        <f t="shared" ref="O68:O99" si="33">LN(H68)</f>
        <v>10.105611736626262</v>
      </c>
      <c r="P68" s="11">
        <f t="shared" ref="P68:P99" si="34">LN(I68)</f>
        <v>10.082470208064567</v>
      </c>
      <c r="Q68" s="11">
        <f t="shared" ref="Q68:Q99" si="35">LN(J68)</f>
        <v>10.106836476522158</v>
      </c>
      <c r="R68" s="11">
        <f t="shared" ref="R68:R99" si="36">LN(K68)</f>
        <v>10.150738179193571</v>
      </c>
      <c r="S68" s="11">
        <f t="shared" ref="S68:S99" si="37">LN(L68)</f>
        <v>10.192418844388341</v>
      </c>
      <c r="T68" s="25">
        <f t="shared" si="13"/>
        <v>1.8753643522217454E-2</v>
      </c>
      <c r="U68" s="25">
        <f t="shared" si="13"/>
        <v>1.8701913053575756E-2</v>
      </c>
      <c r="V68" s="25">
        <f t="shared" si="26"/>
        <v>1.8283714227805583E-2</v>
      </c>
      <c r="W68" s="25">
        <f t="shared" si="27"/>
        <v>1.3531745273253888E-2</v>
      </c>
      <c r="X68" s="25">
        <f>(Q68-Q$118)^2</f>
        <v>1.3535614650056319E-2</v>
      </c>
      <c r="Y68" s="25">
        <f t="shared" ref="Y68:Y117" si="38">(R68-R$118)^2</f>
        <v>1.2732959162129048E-2</v>
      </c>
      <c r="Z68" s="25">
        <f t="shared" ref="Z68:Z117" si="39">(S68-S$118)^2</f>
        <v>1.2314877495228383E-2</v>
      </c>
    </row>
    <row r="69" spans="1:26" x14ac:dyDescent="0.35">
      <c r="A69" s="2"/>
      <c r="B69" s="2" t="s">
        <v>204</v>
      </c>
      <c r="C69" s="2" t="s">
        <v>206</v>
      </c>
      <c r="D69" s="5" t="s">
        <v>228</v>
      </c>
      <c r="E69" s="5">
        <v>0</v>
      </c>
      <c r="F69" s="11">
        <v>18080</v>
      </c>
      <c r="G69" s="11">
        <v>18950</v>
      </c>
      <c r="H69" s="11">
        <v>19910</v>
      </c>
      <c r="I69" s="11">
        <v>18790</v>
      </c>
      <c r="J69" s="11">
        <v>19480</v>
      </c>
      <c r="K69" s="11">
        <v>20390</v>
      </c>
      <c r="L69" s="11">
        <v>21270</v>
      </c>
      <c r="M69" s="11">
        <f t="shared" si="31"/>
        <v>9.8025616339461674</v>
      </c>
      <c r="N69" s="11">
        <f t="shared" si="32"/>
        <v>9.8495592105105718</v>
      </c>
      <c r="O69" s="11">
        <f t="shared" si="33"/>
        <v>9.8989773970582426</v>
      </c>
      <c r="P69" s="11">
        <f t="shared" si="34"/>
        <v>9.8410800924075108</v>
      </c>
      <c r="Q69" s="11">
        <f t="shared" si="35"/>
        <v>9.8771435771965255</v>
      </c>
      <c r="R69" s="11">
        <f t="shared" si="36"/>
        <v>9.9227998635685015</v>
      </c>
      <c r="S69" s="11">
        <f t="shared" si="37"/>
        <v>9.9650529081942825</v>
      </c>
      <c r="T69" s="25">
        <f t="shared" si="13"/>
        <v>0.11773845235323981</v>
      </c>
      <c r="U69" s="25">
        <f t="shared" si="13"/>
        <v>0.11733750814178963</v>
      </c>
      <c r="V69" s="25">
        <f t="shared" ref="V69:V117" si="40">(O69-O$118)^2</f>
        <v>0.11686253338421157</v>
      </c>
      <c r="W69" s="25">
        <f t="shared" ref="W69:W117" si="41">(P69-P$118)^2</f>
        <v>0.12796084091814838</v>
      </c>
      <c r="X69" s="25">
        <f t="shared" ref="X69:X117" si="42">(Q69-Q$118)^2</f>
        <v>0.11974060865740876</v>
      </c>
      <c r="Y69" s="25">
        <f t="shared" si="38"/>
        <v>0.11613014295879849</v>
      </c>
      <c r="Z69" s="25">
        <f t="shared" si="39"/>
        <v>0.11447284173112268</v>
      </c>
    </row>
    <row r="70" spans="1:26" x14ac:dyDescent="0.35">
      <c r="A70" s="2"/>
      <c r="B70" s="2" t="s">
        <v>204</v>
      </c>
      <c r="C70" s="2" t="s">
        <v>236</v>
      </c>
      <c r="D70" s="5" t="s">
        <v>48</v>
      </c>
      <c r="E70" s="5">
        <v>0</v>
      </c>
      <c r="F70" s="11">
        <v>16560</v>
      </c>
      <c r="G70" s="11">
        <v>17410</v>
      </c>
      <c r="H70" s="11">
        <v>18310</v>
      </c>
      <c r="I70" s="11">
        <v>16610</v>
      </c>
      <c r="J70" s="11">
        <v>16900</v>
      </c>
      <c r="K70" s="11">
        <v>17540</v>
      </c>
      <c r="L70" s="11">
        <v>18230</v>
      </c>
      <c r="M70" s="11">
        <f t="shared" si="31"/>
        <v>9.7147454279392509</v>
      </c>
      <c r="N70" s="11">
        <f t="shared" si="32"/>
        <v>9.7648000327622348</v>
      </c>
      <c r="O70" s="11">
        <f t="shared" si="33"/>
        <v>9.8152026376685573</v>
      </c>
      <c r="P70" s="11">
        <f t="shared" si="34"/>
        <v>9.7177602026073409</v>
      </c>
      <c r="Q70" s="11">
        <f t="shared" si="35"/>
        <v>9.7350689009111644</v>
      </c>
      <c r="R70" s="11">
        <f t="shared" si="36"/>
        <v>9.7722392659261743</v>
      </c>
      <c r="S70" s="11">
        <f t="shared" si="37"/>
        <v>9.810823867672708</v>
      </c>
      <c r="T70" s="25">
        <f t="shared" si="13"/>
        <v>0.18571495330232241</v>
      </c>
      <c r="U70" s="25">
        <f t="shared" si="13"/>
        <v>0.18258939811321476</v>
      </c>
      <c r="V70" s="25">
        <f t="shared" si="40"/>
        <v>0.18115781892562144</v>
      </c>
      <c r="W70" s="25">
        <f t="shared" si="41"/>
        <v>0.23139566748157064</v>
      </c>
      <c r="X70" s="25">
        <f t="shared" si="42"/>
        <v>0.23825160258725972</v>
      </c>
      <c r="Y70" s="25">
        <f t="shared" si="38"/>
        <v>0.24141433508754034</v>
      </c>
      <c r="Z70" s="25">
        <f t="shared" si="39"/>
        <v>0.2426226380637988</v>
      </c>
    </row>
    <row r="71" spans="1:26" x14ac:dyDescent="0.35">
      <c r="A71" s="2"/>
      <c r="B71" s="2" t="s">
        <v>207</v>
      </c>
      <c r="C71" s="2" t="s">
        <v>208</v>
      </c>
      <c r="D71" s="5" t="s">
        <v>228</v>
      </c>
      <c r="E71" s="5">
        <v>0</v>
      </c>
      <c r="F71" s="11">
        <v>16430</v>
      </c>
      <c r="G71" s="11">
        <v>17230</v>
      </c>
      <c r="H71" s="11">
        <v>18250</v>
      </c>
      <c r="I71" s="11">
        <v>16560</v>
      </c>
      <c r="J71" s="11">
        <v>16800</v>
      </c>
      <c r="K71" s="11">
        <v>17530</v>
      </c>
      <c r="L71" s="11">
        <v>17980</v>
      </c>
      <c r="M71" s="11">
        <f t="shared" si="31"/>
        <v>9.7068642110313146</v>
      </c>
      <c r="N71" s="11">
        <f t="shared" si="32"/>
        <v>9.7544073295219746</v>
      </c>
      <c r="O71" s="11">
        <f t="shared" si="33"/>
        <v>9.811920359010637</v>
      </c>
      <c r="P71" s="11">
        <f t="shared" si="34"/>
        <v>9.7147454279392509</v>
      </c>
      <c r="Q71" s="11">
        <f t="shared" si="35"/>
        <v>9.7291341653913506</v>
      </c>
      <c r="R71" s="11">
        <f t="shared" si="36"/>
        <v>9.7716689779152794</v>
      </c>
      <c r="S71" s="11">
        <f t="shared" si="37"/>
        <v>9.7970153080256104</v>
      </c>
      <c r="T71" s="25">
        <f t="shared" si="13"/>
        <v>0.19256983380005877</v>
      </c>
      <c r="U71" s="25">
        <f t="shared" si="13"/>
        <v>0.19157911049910895</v>
      </c>
      <c r="V71" s="25">
        <f t="shared" si="40"/>
        <v>0.18396264107301266</v>
      </c>
      <c r="W71" s="25">
        <f t="shared" si="41"/>
        <v>0.23430518685659829</v>
      </c>
      <c r="X71" s="25">
        <f t="shared" si="42"/>
        <v>0.24408043398450482</v>
      </c>
      <c r="Y71" s="25">
        <f t="shared" si="38"/>
        <v>0.24197507017185843</v>
      </c>
      <c r="Z71" s="25">
        <f t="shared" si="39"/>
        <v>0.25641660687596146</v>
      </c>
    </row>
    <row r="72" spans="1:26" x14ac:dyDescent="0.35">
      <c r="A72" s="2"/>
      <c r="B72" s="2" t="s">
        <v>207</v>
      </c>
      <c r="C72" s="2" t="s">
        <v>209</v>
      </c>
      <c r="D72" s="5" t="s">
        <v>48</v>
      </c>
      <c r="E72" s="5">
        <v>0</v>
      </c>
      <c r="F72" s="11">
        <v>40340</v>
      </c>
      <c r="G72" s="11">
        <v>42550</v>
      </c>
      <c r="H72" s="11">
        <v>45070</v>
      </c>
      <c r="I72" s="11">
        <v>40080</v>
      </c>
      <c r="J72" s="11">
        <v>40850</v>
      </c>
      <c r="K72" s="11">
        <v>42460</v>
      </c>
      <c r="L72" s="11">
        <v>44090</v>
      </c>
      <c r="M72" s="11">
        <f t="shared" si="31"/>
        <v>10.605098811508203</v>
      </c>
      <c r="N72" s="11">
        <f t="shared" si="32"/>
        <v>10.65843513400152</v>
      </c>
      <c r="O72" s="11">
        <f t="shared" si="33"/>
        <v>10.715972115684695</v>
      </c>
      <c r="P72" s="11">
        <f t="shared" si="34"/>
        <v>10.598632735758747</v>
      </c>
      <c r="Q72" s="11">
        <f t="shared" si="35"/>
        <v>10.617662100288149</v>
      </c>
      <c r="R72" s="11">
        <f t="shared" si="36"/>
        <v>10.656317735257247</v>
      </c>
      <c r="S72" s="11">
        <f t="shared" si="37"/>
        <v>10.693988278351984</v>
      </c>
      <c r="T72" s="25">
        <f t="shared" si="13"/>
        <v>0.21105461277662849</v>
      </c>
      <c r="U72" s="25">
        <f t="shared" si="13"/>
        <v>0.21746394329484195</v>
      </c>
      <c r="V72" s="25">
        <f t="shared" si="40"/>
        <v>0.22576095960289488</v>
      </c>
      <c r="W72" s="25">
        <f t="shared" si="41"/>
        <v>0.15986922482753316</v>
      </c>
      <c r="X72" s="25">
        <f t="shared" si="42"/>
        <v>0.1556168083144473</v>
      </c>
      <c r="Y72" s="25">
        <f t="shared" si="38"/>
        <v>0.15424403325492625</v>
      </c>
      <c r="Z72" s="25">
        <f t="shared" si="39"/>
        <v>0.15256602909630346</v>
      </c>
    </row>
    <row r="73" spans="1:26" x14ac:dyDescent="0.35">
      <c r="A73" s="2"/>
      <c r="B73" s="2" t="s">
        <v>207</v>
      </c>
      <c r="C73" s="2" t="s">
        <v>210</v>
      </c>
      <c r="D73" s="5" t="s">
        <v>48</v>
      </c>
      <c r="E73" s="5">
        <v>0</v>
      </c>
      <c r="F73" s="11">
        <v>15570</v>
      </c>
      <c r="G73" s="11">
        <v>16390</v>
      </c>
      <c r="H73" s="11">
        <v>17340</v>
      </c>
      <c r="I73" s="11">
        <v>15370</v>
      </c>
      <c r="J73" s="11">
        <v>15740</v>
      </c>
      <c r="K73" s="11">
        <v>16340</v>
      </c>
      <c r="L73" s="11">
        <v>16930</v>
      </c>
      <c r="M73" s="11">
        <f t="shared" si="31"/>
        <v>9.6531012648280434</v>
      </c>
      <c r="N73" s="11">
        <f t="shared" si="32"/>
        <v>9.7044266717378758</v>
      </c>
      <c r="O73" s="11">
        <f t="shared" si="33"/>
        <v>9.7607712503345336</v>
      </c>
      <c r="P73" s="11">
        <f t="shared" si="34"/>
        <v>9.640172836532642</v>
      </c>
      <c r="Q73" s="11">
        <f t="shared" si="35"/>
        <v>9.6639605219713935</v>
      </c>
      <c r="R73" s="11">
        <f t="shared" si="36"/>
        <v>9.7013713684139944</v>
      </c>
      <c r="S73" s="11">
        <f t="shared" si="37"/>
        <v>9.7368424751271814</v>
      </c>
      <c r="T73" s="25">
        <f t="shared" si="13"/>
        <v>0.24264563847128517</v>
      </c>
      <c r="U73" s="25">
        <f t="shared" si="13"/>
        <v>0.23782999559944554</v>
      </c>
      <c r="V73" s="25">
        <f t="shared" si="40"/>
        <v>0.23045546400847075</v>
      </c>
      <c r="W73" s="25">
        <f t="shared" si="41"/>
        <v>0.31206010482406416</v>
      </c>
      <c r="X73" s="25">
        <f t="shared" si="42"/>
        <v>0.31272545940890351</v>
      </c>
      <c r="Y73" s="25">
        <f t="shared" si="38"/>
        <v>0.31607696424423537</v>
      </c>
      <c r="Z73" s="25">
        <f t="shared" si="39"/>
        <v>0.32097752803291779</v>
      </c>
    </row>
    <row r="74" spans="1:26" x14ac:dyDescent="0.35">
      <c r="A74" s="2"/>
      <c r="B74" s="2" t="s">
        <v>207</v>
      </c>
      <c r="C74" s="2" t="s">
        <v>211</v>
      </c>
      <c r="D74" s="5" t="s">
        <v>228</v>
      </c>
      <c r="E74" s="5">
        <v>0</v>
      </c>
      <c r="F74" s="11">
        <v>12600</v>
      </c>
      <c r="G74" s="11">
        <v>13280</v>
      </c>
      <c r="H74" s="11">
        <v>14090</v>
      </c>
      <c r="I74" s="11">
        <v>12370</v>
      </c>
      <c r="J74" s="11">
        <v>12740</v>
      </c>
      <c r="K74" s="11">
        <v>13220</v>
      </c>
      <c r="L74" s="11">
        <v>13600</v>
      </c>
      <c r="M74" s="11">
        <f t="shared" si="31"/>
        <v>9.4414520929395689</v>
      </c>
      <c r="N74" s="11">
        <f t="shared" si="32"/>
        <v>9.4940144230304249</v>
      </c>
      <c r="O74" s="11">
        <f t="shared" si="33"/>
        <v>9.5532206048927257</v>
      </c>
      <c r="P74" s="11">
        <f t="shared" si="34"/>
        <v>9.4230294653865343</v>
      </c>
      <c r="Q74" s="11">
        <f t="shared" si="35"/>
        <v>9.4525019291261536</v>
      </c>
      <c r="R74" s="11">
        <f t="shared" si="36"/>
        <v>9.4894861134056772</v>
      </c>
      <c r="S74" s="11">
        <f t="shared" si="37"/>
        <v>9.5178250717241433</v>
      </c>
      <c r="T74" s="25">
        <f t="shared" si="13"/>
        <v>0.49595385540891751</v>
      </c>
      <c r="U74" s="25">
        <f t="shared" si="13"/>
        <v>0.48733022997838482</v>
      </c>
      <c r="V74" s="25">
        <f t="shared" si="40"/>
        <v>0.47280533509351375</v>
      </c>
      <c r="W74" s="25">
        <f t="shared" si="41"/>
        <v>0.60181408570928352</v>
      </c>
      <c r="X74" s="25">
        <f t="shared" si="42"/>
        <v>0.59394335875606019</v>
      </c>
      <c r="Y74" s="25">
        <f t="shared" si="38"/>
        <v>0.59921916815898102</v>
      </c>
      <c r="Z74" s="25">
        <f t="shared" si="39"/>
        <v>0.61711423947903221</v>
      </c>
    </row>
    <row r="75" spans="1:26" x14ac:dyDescent="0.35">
      <c r="A75" s="2" t="s">
        <v>221</v>
      </c>
      <c r="B75" s="2" t="s">
        <v>221</v>
      </c>
      <c r="C75" s="2" t="s">
        <v>231</v>
      </c>
      <c r="D75" s="5" t="s">
        <v>45</v>
      </c>
      <c r="E75" s="21">
        <v>1</v>
      </c>
      <c r="F75" s="11">
        <v>58590</v>
      </c>
      <c r="G75" s="11">
        <v>61120</v>
      </c>
      <c r="H75" s="11">
        <v>63899</v>
      </c>
      <c r="I75" s="11">
        <v>72291</v>
      </c>
      <c r="J75" s="11">
        <v>75704</v>
      </c>
      <c r="K75" s="11">
        <v>79524</v>
      </c>
      <c r="L75" s="11">
        <v>83521</v>
      </c>
      <c r="M75" s="11">
        <f t="shared" si="31"/>
        <v>10.978319312538835</v>
      </c>
      <c r="N75" s="11">
        <f t="shared" si="32"/>
        <v>11.020594423840402</v>
      </c>
      <c r="O75" s="11">
        <f t="shared" si="33"/>
        <v>11.065058990790902</v>
      </c>
      <c r="P75" s="11">
        <f t="shared" si="34"/>
        <v>11.188454919070612</v>
      </c>
      <c r="Q75" s="11">
        <f t="shared" si="35"/>
        <v>11.234586278188068</v>
      </c>
      <c r="R75" s="11">
        <f t="shared" si="36"/>
        <v>11.283814141876228</v>
      </c>
      <c r="S75" s="11">
        <f t="shared" si="37"/>
        <v>11.332853376224865</v>
      </c>
      <c r="T75" s="25">
        <f t="shared" si="13"/>
        <v>0.6932682312848778</v>
      </c>
      <c r="U75" s="25">
        <f t="shared" si="13"/>
        <v>0.68639499087190514</v>
      </c>
      <c r="V75" s="25">
        <f t="shared" si="40"/>
        <v>0.67935504167272087</v>
      </c>
      <c r="W75" s="25">
        <f t="shared" si="41"/>
        <v>0.97942430474009845</v>
      </c>
      <c r="X75" s="25">
        <f t="shared" si="42"/>
        <v>1.0229444052201939</v>
      </c>
      <c r="Y75" s="25">
        <f t="shared" si="38"/>
        <v>1.0408805736164628</v>
      </c>
      <c r="Z75" s="25">
        <f t="shared" si="39"/>
        <v>1.0597922443956396</v>
      </c>
    </row>
    <row r="76" spans="1:26" x14ac:dyDescent="0.35">
      <c r="A76" s="2"/>
      <c r="B76" s="2" t="s">
        <v>221</v>
      </c>
      <c r="C76" s="2" t="s">
        <v>232</v>
      </c>
      <c r="D76" s="5" t="s">
        <v>228</v>
      </c>
      <c r="E76" s="21">
        <v>1</v>
      </c>
      <c r="F76" s="11">
        <v>16550</v>
      </c>
      <c r="G76" s="11">
        <v>18150</v>
      </c>
      <c r="H76" s="11">
        <v>20299.939999999999</v>
      </c>
      <c r="I76" s="11">
        <v>19404.669999999998</v>
      </c>
      <c r="J76" s="11">
        <v>20169.419999999998</v>
      </c>
      <c r="K76" s="11">
        <v>21374.400000000001</v>
      </c>
      <c r="L76" s="11">
        <v>22462.22</v>
      </c>
      <c r="M76" s="11">
        <f t="shared" si="31"/>
        <v>9.7141413808052093</v>
      </c>
      <c r="N76" s="11">
        <f t="shared" si="32"/>
        <v>9.8064258396929969</v>
      </c>
      <c r="O76" s="11">
        <f t="shared" si="33"/>
        <v>9.9183732093604853</v>
      </c>
      <c r="P76" s="11">
        <f t="shared" si="34"/>
        <v>9.8732690377320971</v>
      </c>
      <c r="Q76" s="11">
        <f t="shared" si="35"/>
        <v>9.9119228749572166</v>
      </c>
      <c r="R76" s="11">
        <f t="shared" si="36"/>
        <v>9.9699492232355471</v>
      </c>
      <c r="S76" s="11">
        <f t="shared" si="37"/>
        <v>10.019590065794313</v>
      </c>
      <c r="T76" s="25">
        <f t="shared" si="13"/>
        <v>0.18623594226629217</v>
      </c>
      <c r="U76" s="25">
        <f t="shared" si="13"/>
        <v>0.1487482911195962</v>
      </c>
      <c r="V76" s="25">
        <f t="shared" si="40"/>
        <v>0.10397775101907072</v>
      </c>
      <c r="W76" s="25">
        <f t="shared" si="41"/>
        <v>0.10596795820580825</v>
      </c>
      <c r="X76" s="25">
        <f t="shared" si="42"/>
        <v>9.6880460668855639E-2</v>
      </c>
      <c r="Y76" s="25">
        <f t="shared" si="38"/>
        <v>8.6218207241366168E-2</v>
      </c>
      <c r="Z76" s="25">
        <f t="shared" si="39"/>
        <v>8.0543119030823479E-2</v>
      </c>
    </row>
    <row r="77" spans="1:26" x14ac:dyDescent="0.35">
      <c r="A77" s="2"/>
      <c r="B77" s="2" t="s">
        <v>221</v>
      </c>
      <c r="C77" s="2" t="s">
        <v>233</v>
      </c>
      <c r="D77" s="5" t="s">
        <v>48</v>
      </c>
      <c r="E77" s="21">
        <v>1</v>
      </c>
      <c r="F77" s="11">
        <v>17292</v>
      </c>
      <c r="G77" s="11">
        <v>17986</v>
      </c>
      <c r="H77" s="11">
        <v>19728</v>
      </c>
      <c r="I77" s="11">
        <v>19171</v>
      </c>
      <c r="J77" s="11">
        <v>19942</v>
      </c>
      <c r="K77" s="11">
        <v>20792</v>
      </c>
      <c r="L77" s="11">
        <v>21656</v>
      </c>
      <c r="M77" s="11">
        <f t="shared" si="31"/>
        <v>9.7579992457875218</v>
      </c>
      <c r="N77" s="11">
        <f t="shared" si="32"/>
        <v>9.79734895647446</v>
      </c>
      <c r="O77" s="11">
        <f t="shared" si="33"/>
        <v>9.8897942254041258</v>
      </c>
      <c r="P77" s="11">
        <f t="shared" si="34"/>
        <v>9.8611539995200488</v>
      </c>
      <c r="Q77" s="11">
        <f t="shared" si="35"/>
        <v>9.9005833393887386</v>
      </c>
      <c r="R77" s="11">
        <f t="shared" si="36"/>
        <v>9.9423235763213267</v>
      </c>
      <c r="S77" s="11">
        <f t="shared" si="37"/>
        <v>9.983037831294137</v>
      </c>
      <c r="T77" s="25">
        <f t="shared" si="13"/>
        <v>0.1503056764651588</v>
      </c>
      <c r="U77" s="25">
        <f t="shared" si="13"/>
        <v>0.15583220741609302</v>
      </c>
      <c r="V77" s="25">
        <f t="shared" si="40"/>
        <v>0.12322542832755097</v>
      </c>
      <c r="W77" s="25">
        <f t="shared" si="41"/>
        <v>0.11400228130070826</v>
      </c>
      <c r="X77" s="25">
        <f t="shared" si="42"/>
        <v>0.10406804864474752</v>
      </c>
      <c r="Y77" s="25">
        <f t="shared" si="38"/>
        <v>0.10320478623693988</v>
      </c>
      <c r="Z77" s="25">
        <f t="shared" si="39"/>
        <v>0.1026263206361807</v>
      </c>
    </row>
    <row r="78" spans="1:26" x14ac:dyDescent="0.35">
      <c r="A78" s="2"/>
      <c r="B78" s="2" t="s">
        <v>221</v>
      </c>
      <c r="C78" s="2" t="s">
        <v>234</v>
      </c>
      <c r="D78" s="5" t="s">
        <v>228</v>
      </c>
      <c r="E78" s="21">
        <v>1</v>
      </c>
      <c r="F78" s="11">
        <v>16840</v>
      </c>
      <c r="G78" s="11">
        <v>17540</v>
      </c>
      <c r="H78" s="11">
        <v>18310</v>
      </c>
      <c r="I78" s="11">
        <v>18096</v>
      </c>
      <c r="J78" s="11">
        <v>19017</v>
      </c>
      <c r="K78" s="11">
        <v>20000</v>
      </c>
      <c r="L78" s="11">
        <v>20971</v>
      </c>
      <c r="M78" s="11">
        <f t="shared" si="31"/>
        <v>9.7315122877963169</v>
      </c>
      <c r="N78" s="11">
        <f t="shared" si="32"/>
        <v>9.7722392659261743</v>
      </c>
      <c r="O78" s="11">
        <f t="shared" si="33"/>
        <v>9.8152026376685573</v>
      </c>
      <c r="P78" s="11">
        <f t="shared" si="34"/>
        <v>9.8034461983559016</v>
      </c>
      <c r="Q78" s="11">
        <f t="shared" si="35"/>
        <v>9.8530885949522755</v>
      </c>
      <c r="R78" s="11">
        <f t="shared" si="36"/>
        <v>9.9034875525361272</v>
      </c>
      <c r="S78" s="11">
        <f t="shared" si="37"/>
        <v>9.9508958099311187</v>
      </c>
      <c r="T78" s="25">
        <f t="shared" si="13"/>
        <v>0.17154483912510821</v>
      </c>
      <c r="U78" s="25">
        <f t="shared" si="13"/>
        <v>0.17628710012010607</v>
      </c>
      <c r="V78" s="25">
        <f t="shared" si="40"/>
        <v>0.18115781892562144</v>
      </c>
      <c r="W78" s="25">
        <f t="shared" si="41"/>
        <v>0.15630165395777551</v>
      </c>
      <c r="X78" s="25">
        <f t="shared" si="42"/>
        <v>0.13696700932270231</v>
      </c>
      <c r="Y78" s="25">
        <f t="shared" si="38"/>
        <v>0.12966555797800711</v>
      </c>
      <c r="Z78" s="25">
        <f t="shared" si="39"/>
        <v>0.12425304380754972</v>
      </c>
    </row>
    <row r="79" spans="1:26" x14ac:dyDescent="0.35">
      <c r="A79" s="2"/>
      <c r="B79" s="2" t="s">
        <v>221</v>
      </c>
      <c r="C79" s="2" t="s">
        <v>235</v>
      </c>
      <c r="D79" s="5" t="s">
        <v>48</v>
      </c>
      <c r="E79" s="21">
        <v>1</v>
      </c>
      <c r="F79" s="11">
        <v>26092</v>
      </c>
      <c r="G79" s="11">
        <v>27462</v>
      </c>
      <c r="H79" s="11">
        <v>28660</v>
      </c>
      <c r="I79" s="11">
        <v>30090</v>
      </c>
      <c r="J79" s="11">
        <v>31530</v>
      </c>
      <c r="K79" s="11">
        <v>32810</v>
      </c>
      <c r="L79" s="11">
        <v>34140</v>
      </c>
      <c r="M79" s="11">
        <f t="shared" si="31"/>
        <v>10.169384032915987</v>
      </c>
      <c r="N79" s="11">
        <f t="shared" si="32"/>
        <v>10.220558509881696</v>
      </c>
      <c r="O79" s="11">
        <f t="shared" si="33"/>
        <v>10.263257701382162</v>
      </c>
      <c r="P79" s="11">
        <f t="shared" si="34"/>
        <v>10.311948169624092</v>
      </c>
      <c r="Q79" s="11">
        <f t="shared" si="35"/>
        <v>10.358694752539106</v>
      </c>
      <c r="R79" s="11">
        <f t="shared" si="36"/>
        <v>10.398488625955148</v>
      </c>
      <c r="S79" s="11">
        <f t="shared" si="37"/>
        <v>10.438224996348431</v>
      </c>
      <c r="T79" s="25">
        <f t="shared" si="13"/>
        <v>5.6131213058867194E-4</v>
      </c>
      <c r="U79" s="25">
        <f t="shared" si="13"/>
        <v>8.0961134140881714E-4</v>
      </c>
      <c r="V79" s="25">
        <f t="shared" si="40"/>
        <v>5.0304566480540293E-4</v>
      </c>
      <c r="W79" s="25">
        <f t="shared" si="41"/>
        <v>1.2803359598441127E-2</v>
      </c>
      <c r="X79" s="25">
        <f t="shared" si="42"/>
        <v>1.8364482051455588E-2</v>
      </c>
      <c r="Y79" s="25">
        <f t="shared" si="38"/>
        <v>1.8200716783780792E-2</v>
      </c>
      <c r="Z79" s="25">
        <f t="shared" si="39"/>
        <v>1.8180135888390847E-2</v>
      </c>
    </row>
    <row r="80" spans="1:26" x14ac:dyDescent="0.35">
      <c r="A80" s="2" t="s">
        <v>18</v>
      </c>
      <c r="B80" s="2" t="s">
        <v>133</v>
      </c>
      <c r="C80" s="2" t="s">
        <v>134</v>
      </c>
      <c r="D80" s="5" t="s">
        <v>45</v>
      </c>
      <c r="E80" s="21">
        <v>1</v>
      </c>
      <c r="F80" s="11">
        <v>126871</v>
      </c>
      <c r="G80" s="11">
        <v>134222</v>
      </c>
      <c r="H80" s="11">
        <v>141817.29999999999</v>
      </c>
      <c r="I80" s="11">
        <v>136074.5</v>
      </c>
      <c r="J80" s="11">
        <v>141205.79999999999</v>
      </c>
      <c r="K80" s="11">
        <v>149751.6</v>
      </c>
      <c r="L80" s="11">
        <v>157664.9</v>
      </c>
      <c r="M80" s="11">
        <f t="shared" si="31"/>
        <v>11.750926101187604</v>
      </c>
      <c r="N80" s="11">
        <f t="shared" si="32"/>
        <v>11.807250424510169</v>
      </c>
      <c r="O80" s="11">
        <f t="shared" si="33"/>
        <v>11.862294888459299</v>
      </c>
      <c r="P80" s="11">
        <f t="shared" si="34"/>
        <v>11.820957808851409</v>
      </c>
      <c r="Q80" s="11">
        <f t="shared" si="35"/>
        <v>11.857973679684916</v>
      </c>
      <c r="R80" s="11">
        <f t="shared" si="36"/>
        <v>11.916733200394741</v>
      </c>
      <c r="S80" s="11">
        <f t="shared" si="37"/>
        <v>11.968227173669188</v>
      </c>
      <c r="T80" s="25">
        <f t="shared" si="13"/>
        <v>2.576776499756583</v>
      </c>
      <c r="U80" s="25">
        <f t="shared" si="13"/>
        <v>2.6086952598252604</v>
      </c>
      <c r="V80" s="25">
        <f t="shared" si="40"/>
        <v>2.6291515565247505</v>
      </c>
      <c r="W80" s="25">
        <f t="shared" si="41"/>
        <v>2.631408161490906</v>
      </c>
      <c r="X80" s="25">
        <f t="shared" si="42"/>
        <v>2.6725531967503136</v>
      </c>
      <c r="Y80" s="25">
        <f t="shared" si="38"/>
        <v>2.7329201533994967</v>
      </c>
      <c r="Z80" s="25">
        <f t="shared" si="39"/>
        <v>2.7716786124135435</v>
      </c>
    </row>
    <row r="81" spans="1:26" x14ac:dyDescent="0.35">
      <c r="A81" s="2"/>
      <c r="B81" s="2" t="s">
        <v>133</v>
      </c>
      <c r="C81" s="2" t="s">
        <v>135</v>
      </c>
      <c r="D81" s="5" t="s">
        <v>48</v>
      </c>
      <c r="E81" s="21">
        <v>1</v>
      </c>
      <c r="F81" s="11">
        <v>35259</v>
      </c>
      <c r="G81" s="11">
        <v>36926</v>
      </c>
      <c r="H81" s="11">
        <v>38662.199999999997</v>
      </c>
      <c r="I81" s="11">
        <v>35689.599999999999</v>
      </c>
      <c r="J81" s="11">
        <v>36529.1</v>
      </c>
      <c r="K81" s="11">
        <v>39527.9</v>
      </c>
      <c r="L81" s="11">
        <v>41014.699999999997</v>
      </c>
      <c r="M81" s="11">
        <f t="shared" si="31"/>
        <v>10.470476094800963</v>
      </c>
      <c r="N81" s="11">
        <f t="shared" si="32"/>
        <v>10.516671188955689</v>
      </c>
      <c r="O81" s="11">
        <f t="shared" si="33"/>
        <v>10.562617657506383</v>
      </c>
      <c r="P81" s="11">
        <f t="shared" si="34"/>
        <v>10.482614608800217</v>
      </c>
      <c r="Q81" s="11">
        <f t="shared" si="35"/>
        <v>10.505864482201401</v>
      </c>
      <c r="R81" s="11">
        <f t="shared" si="36"/>
        <v>10.584762030670129</v>
      </c>
      <c r="S81" s="11">
        <f t="shared" si="37"/>
        <v>10.621685818012928</v>
      </c>
      <c r="T81" s="25">
        <f t="shared" si="13"/>
        <v>0.1054847042176475</v>
      </c>
      <c r="U81" s="25">
        <f t="shared" si="13"/>
        <v>0.10534331500756959</v>
      </c>
      <c r="V81" s="25">
        <f t="shared" si="40"/>
        <v>0.10354792602682113</v>
      </c>
      <c r="W81" s="25">
        <f t="shared" si="41"/>
        <v>8.0552867523870614E-2</v>
      </c>
      <c r="X81" s="25">
        <f t="shared" si="42"/>
        <v>7.9911004384360898E-2</v>
      </c>
      <c r="Y81" s="25">
        <f t="shared" si="38"/>
        <v>0.10315880013798696</v>
      </c>
      <c r="Z81" s="25">
        <f t="shared" si="39"/>
        <v>0.10131142431675971</v>
      </c>
    </row>
    <row r="82" spans="1:26" x14ac:dyDescent="0.35">
      <c r="A82" s="2"/>
      <c r="B82" s="2" t="s">
        <v>133</v>
      </c>
      <c r="C82" s="2" t="s">
        <v>42</v>
      </c>
      <c r="D82" s="5" t="s">
        <v>45</v>
      </c>
      <c r="E82" s="21">
        <v>1</v>
      </c>
      <c r="F82" s="11">
        <v>20970</v>
      </c>
      <c r="G82" s="11">
        <v>22104</v>
      </c>
      <c r="H82" s="11">
        <v>23091.7</v>
      </c>
      <c r="I82" s="11">
        <v>20121.599999999999</v>
      </c>
      <c r="J82" s="11">
        <v>20644.3</v>
      </c>
      <c r="K82" s="11">
        <v>21643.5</v>
      </c>
      <c r="L82" s="11">
        <v>22423.200000000001</v>
      </c>
      <c r="M82" s="11">
        <f t="shared" si="31"/>
        <v>9.9508481238959661</v>
      </c>
      <c r="N82" s="11">
        <f t="shared" si="32"/>
        <v>10.003513866603253</v>
      </c>
      <c r="O82" s="11">
        <f t="shared" si="33"/>
        <v>10.047228524584222</v>
      </c>
      <c r="P82" s="11">
        <f t="shared" si="34"/>
        <v>9.9095491439147239</v>
      </c>
      <c r="Q82" s="11">
        <f t="shared" si="35"/>
        <v>9.9351945312304579</v>
      </c>
      <c r="R82" s="11">
        <f t="shared" si="36"/>
        <v>9.9824604574054199</v>
      </c>
      <c r="S82" s="11">
        <f t="shared" si="37"/>
        <v>10.017851416146856</v>
      </c>
      <c r="T82" s="25">
        <f t="shared" si="13"/>
        <v>3.7964138465735472E-2</v>
      </c>
      <c r="U82" s="25">
        <f t="shared" si="13"/>
        <v>3.5566555169368783E-2</v>
      </c>
      <c r="V82" s="25">
        <f t="shared" si="40"/>
        <v>3.7481152548039395E-2</v>
      </c>
      <c r="W82" s="25">
        <f t="shared" si="41"/>
        <v>8.3663881518122304E-2</v>
      </c>
      <c r="X82" s="25">
        <f t="shared" si="42"/>
        <v>8.2935133167649472E-2</v>
      </c>
      <c r="Y82" s="25">
        <f t="shared" si="38"/>
        <v>7.9027406593963151E-2</v>
      </c>
      <c r="Z82" s="25">
        <f t="shared" si="39"/>
        <v>8.1533003633268195E-2</v>
      </c>
    </row>
    <row r="83" spans="1:26" x14ac:dyDescent="0.35">
      <c r="A83" s="2"/>
      <c r="B83" s="2" t="s">
        <v>133</v>
      </c>
      <c r="C83" s="2" t="s">
        <v>136</v>
      </c>
      <c r="D83" s="5" t="s">
        <v>48</v>
      </c>
      <c r="E83" s="21">
        <v>1</v>
      </c>
      <c r="F83" s="11">
        <v>50684</v>
      </c>
      <c r="G83" s="11">
        <v>52782</v>
      </c>
      <c r="H83" s="11">
        <v>55996.3</v>
      </c>
      <c r="I83" s="11">
        <v>53621</v>
      </c>
      <c r="J83" s="11">
        <v>50375.5</v>
      </c>
      <c r="K83" s="11">
        <v>47036.5</v>
      </c>
      <c r="L83" s="11">
        <v>47976.3</v>
      </c>
      <c r="M83" s="11">
        <f t="shared" si="31"/>
        <v>10.8333655579188</v>
      </c>
      <c r="N83" s="11">
        <f t="shared" si="32"/>
        <v>10.873925502480729</v>
      </c>
      <c r="O83" s="11">
        <f t="shared" si="33"/>
        <v>10.933040896105902</v>
      </c>
      <c r="P83" s="11">
        <f t="shared" si="34"/>
        <v>10.889696061373598</v>
      </c>
      <c r="Q83" s="11">
        <f t="shared" si="35"/>
        <v>10.827260224758039</v>
      </c>
      <c r="R83" s="11">
        <f t="shared" si="36"/>
        <v>10.758679175042433</v>
      </c>
      <c r="S83" s="11">
        <f t="shared" si="37"/>
        <v>10.778462417955359</v>
      </c>
      <c r="T83" s="25">
        <f t="shared" si="13"/>
        <v>0.47289491375321696</v>
      </c>
      <c r="U83" s="25">
        <f t="shared" si="13"/>
        <v>0.46487941606535627</v>
      </c>
      <c r="V83" s="25">
        <f t="shared" si="40"/>
        <v>0.47915727883769016</v>
      </c>
      <c r="W83" s="25">
        <f t="shared" si="41"/>
        <v>0.47734256574336598</v>
      </c>
      <c r="X83" s="25">
        <f t="shared" si="42"/>
        <v>0.36491396057139003</v>
      </c>
      <c r="Y83" s="25">
        <f t="shared" si="38"/>
        <v>0.24512458557477135</v>
      </c>
      <c r="Z83" s="25">
        <f t="shared" si="39"/>
        <v>0.22569260311522646</v>
      </c>
    </row>
    <row r="84" spans="1:26" x14ac:dyDescent="0.35">
      <c r="A84" s="2"/>
      <c r="B84" s="2" t="s">
        <v>133</v>
      </c>
      <c r="C84" s="2" t="s">
        <v>37</v>
      </c>
      <c r="D84" s="5" t="s">
        <v>45</v>
      </c>
      <c r="E84" s="21">
        <v>1</v>
      </c>
      <c r="F84" s="11">
        <v>70704</v>
      </c>
      <c r="G84" s="11">
        <v>74003</v>
      </c>
      <c r="H84" s="11">
        <v>77109</v>
      </c>
      <c r="I84" s="11">
        <v>74609.3</v>
      </c>
      <c r="J84" s="11">
        <v>76637.8</v>
      </c>
      <c r="K84" s="11">
        <v>81411.3</v>
      </c>
      <c r="L84" s="11">
        <v>84291.4</v>
      </c>
      <c r="M84" s="11">
        <f t="shared" si="31"/>
        <v>11.166257427370521</v>
      </c>
      <c r="N84" s="11">
        <f t="shared" si="32"/>
        <v>11.211860911905102</v>
      </c>
      <c r="O84" s="11">
        <f t="shared" si="33"/>
        <v>11.252975284256337</v>
      </c>
      <c r="P84" s="11">
        <f t="shared" si="34"/>
        <v>11.220020443301188</v>
      </c>
      <c r="Q84" s="11">
        <f t="shared" si="35"/>
        <v>11.246845706595984</v>
      </c>
      <c r="R84" s="11">
        <f t="shared" si="36"/>
        <v>11.307269362994759</v>
      </c>
      <c r="S84" s="11">
        <f t="shared" si="37"/>
        <v>11.342035122178544</v>
      </c>
      <c r="T84" s="25">
        <f t="shared" ref="T84:U117" si="43">(M84-M$118)^2</f>
        <v>1.0415537789181524</v>
      </c>
      <c r="U84" s="25">
        <f t="shared" si="43"/>
        <v>1.0399024466056481</v>
      </c>
      <c r="V84" s="25">
        <f t="shared" si="40"/>
        <v>1.0244400564692249</v>
      </c>
      <c r="W84" s="25">
        <f t="shared" si="41"/>
        <v>1.0428988772058407</v>
      </c>
      <c r="X84" s="25">
        <f t="shared" si="42"/>
        <v>1.0478932456820667</v>
      </c>
      <c r="Y84" s="25">
        <f t="shared" si="38"/>
        <v>1.0892904217617456</v>
      </c>
      <c r="Z84" s="25">
        <f t="shared" si="39"/>
        <v>1.0787810680558581</v>
      </c>
    </row>
    <row r="85" spans="1:26" x14ac:dyDescent="0.35">
      <c r="A85" s="2"/>
      <c r="B85" s="2" t="s">
        <v>133</v>
      </c>
      <c r="C85" s="2" t="s">
        <v>41</v>
      </c>
      <c r="D85" s="5" t="s">
        <v>45</v>
      </c>
      <c r="E85" s="21">
        <v>1</v>
      </c>
      <c r="F85" s="11">
        <v>57261</v>
      </c>
      <c r="G85" s="11">
        <v>59795</v>
      </c>
      <c r="H85" s="11">
        <v>62346.2</v>
      </c>
      <c r="I85" s="11">
        <v>65044</v>
      </c>
      <c r="J85" s="11">
        <v>67104.399999999994</v>
      </c>
      <c r="K85" s="11">
        <v>71340.399999999994</v>
      </c>
      <c r="L85" s="11">
        <v>74908</v>
      </c>
      <c r="M85" s="11">
        <f t="shared" si="31"/>
        <v>10.955375042698002</v>
      </c>
      <c r="N85" s="11">
        <f t="shared" si="32"/>
        <v>10.998677324402907</v>
      </c>
      <c r="O85" s="11">
        <f t="shared" si="33"/>
        <v>11.040458002979832</v>
      </c>
      <c r="P85" s="11">
        <f t="shared" si="34"/>
        <v>11.082819242945613</v>
      </c>
      <c r="Q85" s="11">
        <f t="shared" si="35"/>
        <v>11.114004894580399</v>
      </c>
      <c r="R85" s="11">
        <f t="shared" si="36"/>
        <v>11.175218065849785</v>
      </c>
      <c r="S85" s="11">
        <f t="shared" si="37"/>
        <v>11.2240159728804</v>
      </c>
      <c r="T85" s="25">
        <f t="shared" si="43"/>
        <v>0.65558661961578213</v>
      </c>
      <c r="U85" s="25">
        <f t="shared" si="43"/>
        <v>0.6505591729267497</v>
      </c>
      <c r="V85" s="25">
        <f t="shared" si="40"/>
        <v>0.63940650743595795</v>
      </c>
      <c r="W85" s="25">
        <f t="shared" si="41"/>
        <v>0.78149667302445469</v>
      </c>
      <c r="X85" s="25">
        <f t="shared" si="42"/>
        <v>0.79357053034576697</v>
      </c>
      <c r="Y85" s="25">
        <f t="shared" si="38"/>
        <v>0.8310865270510932</v>
      </c>
      <c r="Z85" s="25">
        <f t="shared" si="39"/>
        <v>0.84754985807910876</v>
      </c>
    </row>
    <row r="86" spans="1:26" x14ac:dyDescent="0.35">
      <c r="A86" s="2"/>
      <c r="B86" s="2" t="s">
        <v>133</v>
      </c>
      <c r="C86" s="2" t="s">
        <v>39</v>
      </c>
      <c r="D86" s="5" t="s">
        <v>45</v>
      </c>
      <c r="E86" s="21">
        <v>1</v>
      </c>
      <c r="F86" s="11">
        <v>47465</v>
      </c>
      <c r="G86" s="11">
        <v>49838</v>
      </c>
      <c r="H86" s="11">
        <v>52267</v>
      </c>
      <c r="I86" s="11">
        <v>51746.400000000001</v>
      </c>
      <c r="J86" s="11">
        <v>53425.3</v>
      </c>
      <c r="K86" s="11">
        <v>56059.199999999997</v>
      </c>
      <c r="L86" s="11">
        <v>58477.2</v>
      </c>
      <c r="M86" s="11">
        <f t="shared" si="31"/>
        <v>10.767747876315898</v>
      </c>
      <c r="N86" s="11">
        <f t="shared" si="32"/>
        <v>10.816533024245254</v>
      </c>
      <c r="O86" s="11">
        <f t="shared" si="33"/>
        <v>10.864120475761018</v>
      </c>
      <c r="P86" s="11">
        <f t="shared" si="34"/>
        <v>10.854110143490452</v>
      </c>
      <c r="Q86" s="11">
        <f t="shared" si="35"/>
        <v>10.886039695520202</v>
      </c>
      <c r="R86" s="11">
        <f t="shared" si="36"/>
        <v>10.934163554192411</v>
      </c>
      <c r="S86" s="11">
        <f t="shared" si="37"/>
        <v>10.976392213660432</v>
      </c>
      <c r="T86" s="25">
        <f t="shared" si="43"/>
        <v>0.38695350556343849</v>
      </c>
      <c r="U86" s="25">
        <f t="shared" si="43"/>
        <v>0.3899105575359782</v>
      </c>
      <c r="V86" s="25">
        <f t="shared" si="40"/>
        <v>0.38849223649763925</v>
      </c>
      <c r="W86" s="25">
        <f t="shared" si="41"/>
        <v>0.42943631454485326</v>
      </c>
      <c r="X86" s="25">
        <f t="shared" si="42"/>
        <v>0.43938412002465588</v>
      </c>
      <c r="Y86" s="25">
        <f t="shared" si="38"/>
        <v>0.44968418914265473</v>
      </c>
      <c r="Z86" s="25">
        <f t="shared" si="39"/>
        <v>0.45293028078634434</v>
      </c>
    </row>
    <row r="87" spans="1:26" x14ac:dyDescent="0.35">
      <c r="A87" s="2"/>
      <c r="B87" s="2" t="s">
        <v>133</v>
      </c>
      <c r="C87" s="2" t="s">
        <v>137</v>
      </c>
      <c r="D87" s="5" t="s">
        <v>45</v>
      </c>
      <c r="E87" s="21">
        <v>1</v>
      </c>
      <c r="F87" s="11">
        <v>35045</v>
      </c>
      <c r="G87" s="11">
        <v>36786</v>
      </c>
      <c r="H87" s="11">
        <v>38509.199999999997</v>
      </c>
      <c r="I87" s="11">
        <v>36324.400000000001</v>
      </c>
      <c r="J87" s="11">
        <v>37283.800000000003</v>
      </c>
      <c r="K87" s="11">
        <v>38964.5</v>
      </c>
      <c r="L87" s="11">
        <v>39671.9</v>
      </c>
      <c r="M87" s="11">
        <f t="shared" si="31"/>
        <v>10.464388228934425</v>
      </c>
      <c r="N87" s="11">
        <f t="shared" si="32"/>
        <v>10.512872616990743</v>
      </c>
      <c r="O87" s="11">
        <f t="shared" si="33"/>
        <v>10.558652452768195</v>
      </c>
      <c r="P87" s="11">
        <f t="shared" si="34"/>
        <v>10.500244970752171</v>
      </c>
      <c r="Q87" s="11">
        <f t="shared" si="35"/>
        <v>10.526314194935354</v>
      </c>
      <c r="R87" s="11">
        <f t="shared" si="36"/>
        <v>10.570406254166587</v>
      </c>
      <c r="S87" s="11">
        <f t="shared" si="37"/>
        <v>10.588398407496303</v>
      </c>
      <c r="T87" s="25">
        <f t="shared" si="43"/>
        <v>0.10156728239430515</v>
      </c>
      <c r="U87" s="25">
        <f t="shared" si="43"/>
        <v>0.10289196688716813</v>
      </c>
      <c r="V87" s="25">
        <f t="shared" si="40"/>
        <v>0.10101173322997006</v>
      </c>
      <c r="W87" s="25">
        <f t="shared" si="41"/>
        <v>9.087133839311233E-2</v>
      </c>
      <c r="X87" s="25">
        <f t="shared" si="42"/>
        <v>9.1890863341669793E-2</v>
      </c>
      <c r="Y87" s="25">
        <f t="shared" si="38"/>
        <v>9.4143213183495195E-2</v>
      </c>
      <c r="Z87" s="25">
        <f t="shared" si="39"/>
        <v>8.1229072920638315E-2</v>
      </c>
    </row>
    <row r="88" spans="1:26" x14ac:dyDescent="0.35">
      <c r="A88" s="2"/>
      <c r="B88" s="2" t="s">
        <v>133</v>
      </c>
      <c r="C88" s="2" t="s">
        <v>138</v>
      </c>
      <c r="D88" s="5" t="s">
        <v>228</v>
      </c>
      <c r="E88" s="21">
        <v>1</v>
      </c>
      <c r="F88" s="11">
        <v>20347</v>
      </c>
      <c r="G88" s="11">
        <v>21330</v>
      </c>
      <c r="H88" s="11">
        <v>22323.599999999999</v>
      </c>
      <c r="I88" s="11">
        <v>21020.799999999999</v>
      </c>
      <c r="J88" s="11">
        <v>21509.599999999999</v>
      </c>
      <c r="K88" s="11">
        <v>22460.2</v>
      </c>
      <c r="L88" s="11">
        <v>23387.4</v>
      </c>
      <c r="M88" s="11">
        <f t="shared" si="31"/>
        <v>9.9206887598559028</v>
      </c>
      <c r="N88" s="11">
        <f t="shared" si="32"/>
        <v>9.9678698114653965</v>
      </c>
      <c r="O88" s="11">
        <f t="shared" si="33"/>
        <v>10.013399693811943</v>
      </c>
      <c r="P88" s="11">
        <f t="shared" si="34"/>
        <v>9.9532677026981542</v>
      </c>
      <c r="Q88" s="11">
        <f t="shared" si="35"/>
        <v>9.9762546260870089</v>
      </c>
      <c r="R88" s="11">
        <f t="shared" si="36"/>
        <v>10.019500132972288</v>
      </c>
      <c r="S88" s="11">
        <f t="shared" si="37"/>
        <v>10.059952694784856</v>
      </c>
      <c r="T88" s="25">
        <f t="shared" si="43"/>
        <v>5.0626460858947141E-2</v>
      </c>
      <c r="U88" s="25">
        <f t="shared" si="43"/>
        <v>5.0281347929928798E-2</v>
      </c>
      <c r="V88" s="25">
        <f t="shared" si="40"/>
        <v>5.1724099259457881E-2</v>
      </c>
      <c r="W88" s="25">
        <f t="shared" si="41"/>
        <v>6.0284261716520376E-2</v>
      </c>
      <c r="X88" s="25">
        <f t="shared" si="42"/>
        <v>6.0971714095974162E-2</v>
      </c>
      <c r="Y88" s="25">
        <f t="shared" si="38"/>
        <v>5.9574295026134212E-2</v>
      </c>
      <c r="Z88" s="25">
        <f t="shared" si="39"/>
        <v>5.9262336061840407E-2</v>
      </c>
    </row>
    <row r="89" spans="1:26" x14ac:dyDescent="0.35">
      <c r="A89" s="2"/>
      <c r="B89" s="2" t="s">
        <v>133</v>
      </c>
      <c r="C89" s="2" t="s">
        <v>139</v>
      </c>
      <c r="D89" s="5" t="s">
        <v>230</v>
      </c>
      <c r="E89" s="21">
        <v>1</v>
      </c>
      <c r="F89" s="11">
        <v>58619</v>
      </c>
      <c r="G89" s="11">
        <v>61543</v>
      </c>
      <c r="H89" s="11">
        <v>64656.9</v>
      </c>
      <c r="I89" s="11">
        <v>64294.7</v>
      </c>
      <c r="J89" s="11">
        <v>66550.899999999994</v>
      </c>
      <c r="K89" s="11">
        <v>69493.2</v>
      </c>
      <c r="L89" s="11">
        <v>72517.899999999994</v>
      </c>
      <c r="M89" s="11">
        <f t="shared" si="31"/>
        <v>10.978814155095153</v>
      </c>
      <c r="N89" s="11">
        <f t="shared" si="32"/>
        <v>11.027491396469131</v>
      </c>
      <c r="O89" s="11">
        <f t="shared" si="33"/>
        <v>11.076850107043201</v>
      </c>
      <c r="P89" s="11">
        <f t="shared" si="34"/>
        <v>11.071232480700964</v>
      </c>
      <c r="Q89" s="11">
        <f t="shared" si="35"/>
        <v>11.105722347398229</v>
      </c>
      <c r="R89" s="11">
        <f t="shared" si="36"/>
        <v>11.148984185039451</v>
      </c>
      <c r="S89" s="11">
        <f t="shared" si="37"/>
        <v>11.191588706920552</v>
      </c>
      <c r="T89" s="25">
        <f t="shared" si="43"/>
        <v>0.694092515003505</v>
      </c>
      <c r="U89" s="25">
        <f t="shared" si="43"/>
        <v>0.69787069907204435</v>
      </c>
      <c r="V89" s="25">
        <f t="shared" si="40"/>
        <v>0.69893125485962315</v>
      </c>
      <c r="W89" s="25">
        <f t="shared" si="41"/>
        <v>0.76114499733281726</v>
      </c>
      <c r="X89" s="25">
        <f t="shared" si="42"/>
        <v>0.77888251819730225</v>
      </c>
      <c r="Y89" s="25">
        <f t="shared" si="38"/>
        <v>0.78394306104847056</v>
      </c>
      <c r="Z89" s="25">
        <f t="shared" si="39"/>
        <v>0.78889470096608894</v>
      </c>
    </row>
    <row r="90" spans="1:26" x14ac:dyDescent="0.35">
      <c r="A90" s="2"/>
      <c r="B90" s="2" t="s">
        <v>133</v>
      </c>
      <c r="C90" s="2" t="s">
        <v>140</v>
      </c>
      <c r="D90" s="5" t="s">
        <v>230</v>
      </c>
      <c r="E90" s="21">
        <v>1</v>
      </c>
      <c r="F90" s="11">
        <v>27082</v>
      </c>
      <c r="G90" s="11">
        <v>28383</v>
      </c>
      <c r="H90" s="11">
        <v>29740.9</v>
      </c>
      <c r="I90" s="11">
        <v>27496.1</v>
      </c>
      <c r="J90" s="11">
        <v>28121.599999999999</v>
      </c>
      <c r="K90" s="11">
        <v>29443.599999999999</v>
      </c>
      <c r="L90" s="11">
        <v>30669.9</v>
      </c>
      <c r="M90" s="11">
        <f t="shared" si="31"/>
        <v>10.206624579542769</v>
      </c>
      <c r="N90" s="11">
        <f t="shared" si="32"/>
        <v>10.253545653372553</v>
      </c>
      <c r="O90" s="11">
        <f t="shared" si="33"/>
        <v>10.300278481829286</v>
      </c>
      <c r="P90" s="11">
        <f t="shared" si="34"/>
        <v>10.221799455415695</v>
      </c>
      <c r="Q90" s="11">
        <f t="shared" si="35"/>
        <v>10.244293243310182</v>
      </c>
      <c r="R90" s="11">
        <f t="shared" si="36"/>
        <v>10.290231847975599</v>
      </c>
      <c r="S90" s="11">
        <f t="shared" si="37"/>
        <v>10.331036996587821</v>
      </c>
      <c r="T90" s="25">
        <f t="shared" si="43"/>
        <v>3.7127784959146664E-3</v>
      </c>
      <c r="U90" s="25">
        <f t="shared" si="43"/>
        <v>3.7749735730851601E-3</v>
      </c>
      <c r="V90" s="25">
        <f t="shared" si="40"/>
        <v>3.5342382898380592E-3</v>
      </c>
      <c r="W90" s="25">
        <f t="shared" si="41"/>
        <v>5.2914800500448945E-4</v>
      </c>
      <c r="X90" s="25">
        <f t="shared" si="42"/>
        <v>4.458054847343087E-4</v>
      </c>
      <c r="Y90" s="25">
        <f t="shared" si="38"/>
        <v>7.1039595966596123E-4</v>
      </c>
      <c r="Z90" s="25">
        <f t="shared" si="39"/>
        <v>7.6428663475892704E-4</v>
      </c>
    </row>
    <row r="91" spans="1:26" x14ac:dyDescent="0.35">
      <c r="A91" s="2"/>
      <c r="B91" s="2" t="s">
        <v>133</v>
      </c>
      <c r="C91" s="2" t="s">
        <v>38</v>
      </c>
      <c r="D91" s="5" t="s">
        <v>45</v>
      </c>
      <c r="E91" s="21">
        <v>1</v>
      </c>
      <c r="F91" s="11">
        <v>18147</v>
      </c>
      <c r="G91" s="11">
        <v>18757</v>
      </c>
      <c r="H91" s="11">
        <v>18786.5</v>
      </c>
      <c r="I91" s="11">
        <v>16573.2</v>
      </c>
      <c r="J91" s="11">
        <v>16038</v>
      </c>
      <c r="K91" s="11">
        <v>15692.6</v>
      </c>
      <c r="L91" s="11">
        <v>15721.3</v>
      </c>
      <c r="M91" s="11">
        <f t="shared" si="31"/>
        <v>9.8062605367750244</v>
      </c>
      <c r="N91" s="11">
        <f t="shared" si="32"/>
        <v>9.8393222950603416</v>
      </c>
      <c r="O91" s="11">
        <f t="shared" si="33"/>
        <v>9.8408938057650559</v>
      </c>
      <c r="P91" s="11">
        <f t="shared" si="34"/>
        <v>9.7155422118718828</v>
      </c>
      <c r="Q91" s="11">
        <f t="shared" si="35"/>
        <v>9.6827161853669743</v>
      </c>
      <c r="R91" s="11">
        <f t="shared" si="36"/>
        <v>9.6609445426423086</v>
      </c>
      <c r="S91" s="11">
        <f t="shared" si="37"/>
        <v>9.6627717597649898</v>
      </c>
      <c r="T91" s="25">
        <f t="shared" si="43"/>
        <v>0.11521372242629002</v>
      </c>
      <c r="U91" s="25">
        <f t="shared" si="43"/>
        <v>0.12445552386938372</v>
      </c>
      <c r="V91" s="25">
        <f t="shared" si="40"/>
        <v>0.15994817707830303</v>
      </c>
      <c r="W91" s="25">
        <f t="shared" si="41"/>
        <v>0.23353445390494176</v>
      </c>
      <c r="X91" s="25">
        <f t="shared" si="42"/>
        <v>0.29210020210179038</v>
      </c>
      <c r="Y91" s="25">
        <f t="shared" si="38"/>
        <v>0.36316779958043471</v>
      </c>
      <c r="Z91" s="25">
        <f t="shared" si="39"/>
        <v>0.41039334678614192</v>
      </c>
    </row>
    <row r="92" spans="1:26" x14ac:dyDescent="0.35">
      <c r="A92" s="2"/>
      <c r="B92" s="2" t="s">
        <v>133</v>
      </c>
      <c r="C92" s="2" t="s">
        <v>141</v>
      </c>
      <c r="D92" s="5" t="s">
        <v>228</v>
      </c>
      <c r="E92" s="21">
        <v>1</v>
      </c>
      <c r="F92" s="11">
        <v>13776</v>
      </c>
      <c r="G92" s="11">
        <v>14188</v>
      </c>
      <c r="H92" s="11">
        <v>14279.5</v>
      </c>
      <c r="I92" s="11">
        <v>14418.2</v>
      </c>
      <c r="J92" s="11">
        <v>14272.7</v>
      </c>
      <c r="K92" s="11">
        <v>14418.2</v>
      </c>
      <c r="L92" s="11">
        <v>14608</v>
      </c>
      <c r="M92" s="11">
        <f t="shared" si="31"/>
        <v>9.5306832266675112</v>
      </c>
      <c r="N92" s="11">
        <f t="shared" si="32"/>
        <v>9.5601518158935122</v>
      </c>
      <c r="O92" s="11">
        <f t="shared" si="33"/>
        <v>9.5665802212749682</v>
      </c>
      <c r="P92" s="11">
        <f t="shared" si="34"/>
        <v>9.5762465764177662</v>
      </c>
      <c r="Q92" s="11">
        <f t="shared" si="35"/>
        <v>9.5661039007022239</v>
      </c>
      <c r="R92" s="11">
        <f t="shared" si="36"/>
        <v>9.5762465764177662</v>
      </c>
      <c r="S92" s="11">
        <f t="shared" si="37"/>
        <v>9.5893246028347505</v>
      </c>
      <c r="T92" s="25">
        <f t="shared" si="43"/>
        <v>0.37823579888445147</v>
      </c>
      <c r="U92" s="25">
        <f t="shared" si="43"/>
        <v>0.39936462441809562</v>
      </c>
      <c r="V92" s="25">
        <f t="shared" si="40"/>
        <v>0.45461144509944662</v>
      </c>
      <c r="W92" s="25">
        <f t="shared" si="41"/>
        <v>0.3875680813112351</v>
      </c>
      <c r="X92" s="25">
        <f t="shared" si="42"/>
        <v>0.43174786617268723</v>
      </c>
      <c r="Y92" s="25">
        <f t="shared" si="38"/>
        <v>0.47242530207961481</v>
      </c>
      <c r="Z92" s="25">
        <f t="shared" si="39"/>
        <v>0.50989119389004611</v>
      </c>
    </row>
    <row r="93" spans="1:26" x14ac:dyDescent="0.35">
      <c r="A93" s="2"/>
      <c r="B93" s="2" t="s">
        <v>133</v>
      </c>
      <c r="C93" s="2" t="s">
        <v>142</v>
      </c>
      <c r="D93" s="5" t="s">
        <v>48</v>
      </c>
      <c r="E93" s="21">
        <v>1</v>
      </c>
      <c r="F93" s="11">
        <v>11947</v>
      </c>
      <c r="G93" s="11">
        <v>12476</v>
      </c>
      <c r="H93" s="11">
        <v>12949.5</v>
      </c>
      <c r="I93" s="11">
        <v>13093.5</v>
      </c>
      <c r="J93" s="11">
        <v>13408.4</v>
      </c>
      <c r="K93" s="11">
        <v>13881.8</v>
      </c>
      <c r="L93" s="11">
        <v>14419.4</v>
      </c>
      <c r="M93" s="11">
        <f t="shared" si="31"/>
        <v>9.3882354798172241</v>
      </c>
      <c r="N93" s="11">
        <f t="shared" si="32"/>
        <v>9.4315620777276941</v>
      </c>
      <c r="O93" s="11">
        <f t="shared" si="33"/>
        <v>9.4688124563436862</v>
      </c>
      <c r="P93" s="11">
        <f t="shared" si="34"/>
        <v>9.4798712028435137</v>
      </c>
      <c r="Q93" s="11">
        <f t="shared" si="35"/>
        <v>9.5036366552124321</v>
      </c>
      <c r="R93" s="11">
        <f t="shared" si="36"/>
        <v>9.5383339086498005</v>
      </c>
      <c r="S93" s="11">
        <f t="shared" si="37"/>
        <v>9.5763298010967066</v>
      </c>
      <c r="T93" s="25">
        <f t="shared" si="43"/>
        <v>0.57374038933819682</v>
      </c>
      <c r="U93" s="25">
        <f t="shared" si="43"/>
        <v>0.57842529293279965</v>
      </c>
      <c r="V93" s="25">
        <f t="shared" si="40"/>
        <v>0.59600957744201599</v>
      </c>
      <c r="W93" s="25">
        <f t="shared" si="41"/>
        <v>0.51685320637694021</v>
      </c>
      <c r="X93" s="25">
        <f t="shared" si="42"/>
        <v>0.51774138311552897</v>
      </c>
      <c r="Y93" s="25">
        <f t="shared" si="38"/>
        <v>0.52597985329733798</v>
      </c>
      <c r="Z93" s="25">
        <f t="shared" si="39"/>
        <v>0.52861836809234342</v>
      </c>
    </row>
    <row r="94" spans="1:26" x14ac:dyDescent="0.35">
      <c r="A94" s="2"/>
      <c r="B94" s="2" t="s">
        <v>133</v>
      </c>
      <c r="C94" s="2" t="s">
        <v>143</v>
      </c>
      <c r="D94" s="5" t="s">
        <v>228</v>
      </c>
      <c r="E94" s="21">
        <v>1</v>
      </c>
      <c r="F94" s="11">
        <v>21226</v>
      </c>
      <c r="G94" s="11">
        <v>21916</v>
      </c>
      <c r="H94" s="11">
        <v>21864.3</v>
      </c>
      <c r="I94" s="11">
        <v>20969.7</v>
      </c>
      <c r="J94" s="11">
        <v>21339.5</v>
      </c>
      <c r="K94" s="11">
        <v>21860.9</v>
      </c>
      <c r="L94" s="11">
        <v>22889.5</v>
      </c>
      <c r="M94" s="11">
        <f t="shared" si="31"/>
        <v>9.9629821243217673</v>
      </c>
      <c r="N94" s="11">
        <f t="shared" si="32"/>
        <v>9.9949722426583065</v>
      </c>
      <c r="O94" s="11">
        <f t="shared" si="33"/>
        <v>9.9926104486992795</v>
      </c>
      <c r="P94" s="11">
        <f t="shared" si="34"/>
        <v>9.9508338176419873</v>
      </c>
      <c r="Q94" s="11">
        <f t="shared" si="35"/>
        <v>9.9683150944031844</v>
      </c>
      <c r="R94" s="11">
        <f t="shared" si="36"/>
        <v>9.9924549319717695</v>
      </c>
      <c r="S94" s="11">
        <f t="shared" si="37"/>
        <v>10.038433569108212</v>
      </c>
      <c r="T94" s="25">
        <f t="shared" si="43"/>
        <v>3.3382900930732026E-2</v>
      </c>
      <c r="U94" s="25">
        <f t="shared" si="43"/>
        <v>3.8861260853814569E-2</v>
      </c>
      <c r="V94" s="25">
        <f t="shared" si="40"/>
        <v>6.1612460065291343E-2</v>
      </c>
      <c r="W94" s="25">
        <f t="shared" si="41"/>
        <v>6.1485361979538931E-2</v>
      </c>
      <c r="X94" s="25">
        <f t="shared" si="42"/>
        <v>6.4955680215350017E-2</v>
      </c>
      <c r="Y94" s="25">
        <f t="shared" si="38"/>
        <v>7.350803998771889E-2</v>
      </c>
      <c r="Z94" s="25">
        <f t="shared" si="39"/>
        <v>7.0202579081397501E-2</v>
      </c>
    </row>
    <row r="95" spans="1:26" x14ac:dyDescent="0.35">
      <c r="A95" s="2"/>
      <c r="B95" s="2" t="s">
        <v>144</v>
      </c>
      <c r="C95" s="2" t="s">
        <v>145</v>
      </c>
      <c r="D95" s="5" t="s">
        <v>45</v>
      </c>
      <c r="E95" s="21">
        <v>1</v>
      </c>
      <c r="F95" s="11">
        <v>54358</v>
      </c>
      <c r="G95" s="11">
        <v>57153</v>
      </c>
      <c r="H95" s="11">
        <v>60076.5</v>
      </c>
      <c r="I95" s="11">
        <v>60636.7</v>
      </c>
      <c r="J95" s="11">
        <v>62732.5</v>
      </c>
      <c r="K95" s="11">
        <v>66086.899999999994</v>
      </c>
      <c r="L95" s="11">
        <v>69480.399999999994</v>
      </c>
      <c r="M95" s="11">
        <f t="shared" si="31"/>
        <v>10.9033470758296</v>
      </c>
      <c r="N95" s="11">
        <f t="shared" si="32"/>
        <v>10.953487161283544</v>
      </c>
      <c r="O95" s="11">
        <f t="shared" si="33"/>
        <v>11.003374029081968</v>
      </c>
      <c r="P95" s="11">
        <f t="shared" si="34"/>
        <v>11.012655599310392</v>
      </c>
      <c r="Q95" s="11">
        <f t="shared" si="35"/>
        <v>11.046634933636376</v>
      </c>
      <c r="R95" s="11">
        <f t="shared" si="36"/>
        <v>11.098725821629786</v>
      </c>
      <c r="S95" s="11">
        <f t="shared" si="37"/>
        <v>11.148799977390858</v>
      </c>
      <c r="T95" s="25">
        <f t="shared" si="43"/>
        <v>0.57404120455710461</v>
      </c>
      <c r="U95" s="25">
        <f t="shared" si="43"/>
        <v>0.57970303947545165</v>
      </c>
      <c r="V95" s="25">
        <f t="shared" si="40"/>
        <v>0.58147488802886771</v>
      </c>
      <c r="W95" s="25">
        <f t="shared" si="41"/>
        <v>0.66236705976367549</v>
      </c>
      <c r="X95" s="25">
        <f t="shared" si="42"/>
        <v>0.67807944899285855</v>
      </c>
      <c r="Y95" s="25">
        <f t="shared" si="38"/>
        <v>0.69747089219930591</v>
      </c>
      <c r="Z95" s="25">
        <f t="shared" si="39"/>
        <v>0.71471589587101902</v>
      </c>
    </row>
    <row r="96" spans="1:26" x14ac:dyDescent="0.35">
      <c r="A96" s="2"/>
      <c r="B96" s="2" t="s">
        <v>144</v>
      </c>
      <c r="C96" s="2" t="s">
        <v>146</v>
      </c>
      <c r="D96" s="5" t="s">
        <v>230</v>
      </c>
      <c r="E96" s="21">
        <v>1</v>
      </c>
      <c r="F96" s="11">
        <v>50936</v>
      </c>
      <c r="G96" s="11">
        <v>53774</v>
      </c>
      <c r="H96" s="11">
        <v>56730.1</v>
      </c>
      <c r="I96" s="11">
        <v>51873</v>
      </c>
      <c r="J96" s="11">
        <v>53355.5</v>
      </c>
      <c r="K96" s="11">
        <v>55973.599999999999</v>
      </c>
      <c r="L96" s="11">
        <v>58741.3</v>
      </c>
      <c r="M96" s="11">
        <f t="shared" si="31"/>
        <v>10.838325221696861</v>
      </c>
      <c r="N96" s="11">
        <f t="shared" si="32"/>
        <v>10.892545357961163</v>
      </c>
      <c r="O96" s="11">
        <f t="shared" si="33"/>
        <v>10.946060213054825</v>
      </c>
      <c r="P96" s="11">
        <f t="shared" si="34"/>
        <v>10.856553702572899</v>
      </c>
      <c r="Q96" s="11">
        <f t="shared" si="35"/>
        <v>10.884732344199708</v>
      </c>
      <c r="R96" s="11">
        <f t="shared" si="36"/>
        <v>10.932635429988473</v>
      </c>
      <c r="S96" s="11">
        <f t="shared" si="37"/>
        <v>10.98089833593434</v>
      </c>
      <c r="T96" s="25">
        <f t="shared" si="43"/>
        <v>0.47974077122933129</v>
      </c>
      <c r="U96" s="25">
        <f t="shared" si="43"/>
        <v>0.49061691948903696</v>
      </c>
      <c r="V96" s="25">
        <f t="shared" si="40"/>
        <v>0.49735103302456074</v>
      </c>
      <c r="W96" s="25">
        <f t="shared" si="41"/>
        <v>0.43264488201638601</v>
      </c>
      <c r="X96" s="25">
        <f t="shared" si="42"/>
        <v>0.43765264593919606</v>
      </c>
      <c r="Y96" s="25">
        <f t="shared" si="38"/>
        <v>0.44763705008860527</v>
      </c>
      <c r="Z96" s="25">
        <f t="shared" si="39"/>
        <v>0.45901583508056687</v>
      </c>
    </row>
    <row r="97" spans="1:26" x14ac:dyDescent="0.35">
      <c r="A97" s="2"/>
      <c r="B97" s="2" t="s">
        <v>144</v>
      </c>
      <c r="C97" s="2" t="s">
        <v>147</v>
      </c>
      <c r="D97" s="5" t="s">
        <v>45</v>
      </c>
      <c r="E97" s="21">
        <v>1</v>
      </c>
      <c r="F97" s="11">
        <v>23833</v>
      </c>
      <c r="G97" s="11">
        <v>25009</v>
      </c>
      <c r="H97" s="11">
        <v>26220.1</v>
      </c>
      <c r="I97" s="11">
        <v>25107.7</v>
      </c>
      <c r="J97" s="11">
        <v>25679.7</v>
      </c>
      <c r="K97" s="11">
        <v>26773.5</v>
      </c>
      <c r="L97" s="11">
        <v>27892.1</v>
      </c>
      <c r="M97" s="11">
        <f t="shared" si="31"/>
        <v>10.078826453902199</v>
      </c>
      <c r="N97" s="11">
        <f t="shared" si="32"/>
        <v>10.126991039065885</v>
      </c>
      <c r="O97" s="11">
        <f t="shared" si="33"/>
        <v>10.17428157119295</v>
      </c>
      <c r="P97" s="11">
        <f t="shared" si="34"/>
        <v>10.130929850983055</v>
      </c>
      <c r="Q97" s="11">
        <f t="shared" si="35"/>
        <v>10.153456075492668</v>
      </c>
      <c r="R97" s="11">
        <f t="shared" si="36"/>
        <v>10.195167871337672</v>
      </c>
      <c r="S97" s="11">
        <f t="shared" si="37"/>
        <v>10.236098773591896</v>
      </c>
      <c r="T97" s="25">
        <f t="shared" si="43"/>
        <v>4.4710020821775607E-3</v>
      </c>
      <c r="U97" s="25">
        <f t="shared" si="43"/>
        <v>4.2398070453765827E-3</v>
      </c>
      <c r="V97" s="25">
        <f t="shared" si="40"/>
        <v>4.428563191180953E-3</v>
      </c>
      <c r="W97" s="25">
        <f t="shared" si="41"/>
        <v>4.6058465058200345E-3</v>
      </c>
      <c r="X97" s="25">
        <f t="shared" si="42"/>
        <v>4.8613053077493805E-3</v>
      </c>
      <c r="Y97" s="25">
        <f t="shared" si="38"/>
        <v>4.6800269439243878E-3</v>
      </c>
      <c r="Z97" s="25">
        <f t="shared" si="39"/>
        <v>4.5282790111033618E-3</v>
      </c>
    </row>
    <row r="98" spans="1:26" x14ac:dyDescent="0.35">
      <c r="A98" s="2"/>
      <c r="B98" s="2" t="s">
        <v>148</v>
      </c>
      <c r="C98" s="2" t="s">
        <v>149</v>
      </c>
      <c r="D98" s="5" t="s">
        <v>48</v>
      </c>
      <c r="E98" s="5">
        <v>0</v>
      </c>
      <c r="F98" s="11">
        <v>53868</v>
      </c>
      <c r="G98" s="11">
        <v>56884</v>
      </c>
      <c r="H98" s="11">
        <v>59980.800000000003</v>
      </c>
      <c r="I98" s="11">
        <v>51665.7</v>
      </c>
      <c r="J98" s="11">
        <v>53655.6</v>
      </c>
      <c r="K98" s="11">
        <v>56106.400000000001</v>
      </c>
      <c r="L98" s="11">
        <v>58824.7</v>
      </c>
      <c r="M98" s="11">
        <f t="shared" si="31"/>
        <v>10.894291888569933</v>
      </c>
      <c r="N98" s="11">
        <f t="shared" si="32"/>
        <v>10.948769385492588</v>
      </c>
      <c r="O98" s="11">
        <f t="shared" si="33"/>
        <v>11.001779789993313</v>
      </c>
      <c r="P98" s="11">
        <f t="shared" si="34"/>
        <v>10.852549397380827</v>
      </c>
      <c r="Q98" s="11">
        <f t="shared" si="35"/>
        <v>10.890341122853917</v>
      </c>
      <c r="R98" s="11">
        <f t="shared" si="36"/>
        <v>10.935005167000366</v>
      </c>
      <c r="S98" s="11">
        <f t="shared" si="37"/>
        <v>10.982317113710055</v>
      </c>
      <c r="T98" s="25">
        <f t="shared" si="43"/>
        <v>0.56040178390568851</v>
      </c>
      <c r="U98" s="25">
        <f t="shared" si="43"/>
        <v>0.5725412347159029</v>
      </c>
      <c r="V98" s="25">
        <f t="shared" si="40"/>
        <v>0.57904607151241649</v>
      </c>
      <c r="W98" s="25">
        <f t="shared" si="41"/>
        <v>0.42739319321655589</v>
      </c>
      <c r="X98" s="25">
        <f t="shared" si="42"/>
        <v>0.44510511535137315</v>
      </c>
      <c r="Y98" s="25">
        <f t="shared" si="38"/>
        <v>0.45081364323779755</v>
      </c>
      <c r="Z98" s="25">
        <f t="shared" si="39"/>
        <v>0.46094031196940416</v>
      </c>
    </row>
    <row r="99" spans="1:26" x14ac:dyDescent="0.35">
      <c r="A99" s="2"/>
      <c r="B99" s="2" t="s">
        <v>148</v>
      </c>
      <c r="C99" s="2" t="s">
        <v>150</v>
      </c>
      <c r="D99" s="5" t="s">
        <v>48</v>
      </c>
      <c r="E99" s="5">
        <v>0</v>
      </c>
      <c r="F99" s="11">
        <v>17472</v>
      </c>
      <c r="G99" s="11">
        <v>18323</v>
      </c>
      <c r="H99" s="11">
        <v>19274.400000000001</v>
      </c>
      <c r="I99" s="11">
        <v>17703.5</v>
      </c>
      <c r="J99" s="11">
        <v>18179.8</v>
      </c>
      <c r="K99" s="11">
        <v>18869.5</v>
      </c>
      <c r="L99" s="11">
        <v>19742.7</v>
      </c>
      <c r="M99" s="11">
        <f t="shared" si="31"/>
        <v>9.7683548785446312</v>
      </c>
      <c r="N99" s="11">
        <f t="shared" si="32"/>
        <v>9.8159123802801744</v>
      </c>
      <c r="O99" s="11">
        <f t="shared" si="33"/>
        <v>9.8665330695423616</v>
      </c>
      <c r="P99" s="11">
        <f t="shared" si="34"/>
        <v>9.7815176391269159</v>
      </c>
      <c r="Q99" s="11">
        <f t="shared" si="35"/>
        <v>9.8080663665708467</v>
      </c>
      <c r="R99" s="11">
        <f t="shared" si="36"/>
        <v>9.845302140926222</v>
      </c>
      <c r="S99" s="11">
        <f t="shared" si="37"/>
        <v>9.8905390817497008</v>
      </c>
      <c r="T99" s="25">
        <f t="shared" si="43"/>
        <v>0.14238330789641179</v>
      </c>
      <c r="U99" s="25">
        <f t="shared" si="43"/>
        <v>0.14152076659573101</v>
      </c>
      <c r="V99" s="25">
        <f t="shared" si="40"/>
        <v>0.14009745992641542</v>
      </c>
      <c r="W99" s="25">
        <f t="shared" si="41"/>
        <v>0.17412142919483661</v>
      </c>
      <c r="X99" s="25">
        <f t="shared" si="42"/>
        <v>0.17231861218404929</v>
      </c>
      <c r="Y99" s="25">
        <f t="shared" si="38"/>
        <v>0.17495519100486542</v>
      </c>
      <c r="Z99" s="25">
        <f t="shared" si="39"/>
        <v>0.17044692282913815</v>
      </c>
    </row>
    <row r="100" spans="1:26" x14ac:dyDescent="0.35">
      <c r="A100" s="2"/>
      <c r="B100" s="2" t="s">
        <v>148</v>
      </c>
      <c r="C100" s="2" t="s">
        <v>151</v>
      </c>
      <c r="D100" s="5" t="s">
        <v>228</v>
      </c>
      <c r="E100" s="5">
        <v>0</v>
      </c>
      <c r="F100" s="11">
        <v>14868</v>
      </c>
      <c r="G100" s="11">
        <v>15637</v>
      </c>
      <c r="H100" s="11">
        <v>16348.6</v>
      </c>
      <c r="I100" s="11">
        <v>14956.2</v>
      </c>
      <c r="J100" s="11">
        <v>15361</v>
      </c>
      <c r="K100" s="11">
        <v>15792.5</v>
      </c>
      <c r="L100" s="11">
        <v>16540.2</v>
      </c>
      <c r="M100" s="11">
        <f t="shared" ref="M100:M117" si="44">LN(F100)</f>
        <v>9.6069665314171431</v>
      </c>
      <c r="N100" s="11">
        <f t="shared" ref="N100:N117" si="45">LN(G100)</f>
        <v>9.65739517984351</v>
      </c>
      <c r="O100" s="11">
        <f t="shared" ref="O100:O117" si="46">LN(H100)</f>
        <v>9.701897545747892</v>
      </c>
      <c r="P100" s="11">
        <f t="shared" ref="P100:P117" si="47">LN(I100)</f>
        <v>9.6128812085671012</v>
      </c>
      <c r="Q100" s="11">
        <f t="shared" ref="Q100:Q117" si="48">LN(J100)</f>
        <v>9.6395871087491454</v>
      </c>
      <c r="R100" s="11">
        <f t="shared" ref="R100:R117" si="49">LN(K100)</f>
        <v>9.6672904227728562</v>
      </c>
      <c r="S100" s="11">
        <f t="shared" ref="S100:S117" si="50">LN(L100)</f>
        <v>9.7135490604030039</v>
      </c>
      <c r="T100" s="25">
        <f t="shared" si="43"/>
        <v>0.29022513716460646</v>
      </c>
      <c r="U100" s="25">
        <f t="shared" si="43"/>
        <v>0.28591442044532051</v>
      </c>
      <c r="V100" s="25">
        <f t="shared" si="40"/>
        <v>0.29044713595164351</v>
      </c>
      <c r="W100" s="25">
        <f t="shared" si="41"/>
        <v>0.34329642188013315</v>
      </c>
      <c r="X100" s="25">
        <f t="shared" si="42"/>
        <v>0.34057965545296426</v>
      </c>
      <c r="Y100" s="25">
        <f t="shared" si="38"/>
        <v>0.35555958287296113</v>
      </c>
      <c r="Z100" s="25">
        <f t="shared" si="39"/>
        <v>0.34791382291582118</v>
      </c>
    </row>
    <row r="101" spans="1:26" x14ac:dyDescent="0.35">
      <c r="A101" s="2"/>
      <c r="B101" s="2" t="s">
        <v>148</v>
      </c>
      <c r="C101" s="2" t="s">
        <v>152</v>
      </c>
      <c r="D101" s="5" t="s">
        <v>228</v>
      </c>
      <c r="E101" s="5">
        <v>0</v>
      </c>
      <c r="F101" s="11">
        <v>19055</v>
      </c>
      <c r="G101" s="11">
        <v>20038</v>
      </c>
      <c r="H101" s="11">
        <v>20888.7</v>
      </c>
      <c r="I101" s="11">
        <v>19438.5</v>
      </c>
      <c r="J101" s="11">
        <v>19919.3</v>
      </c>
      <c r="K101" s="11">
        <v>20568.900000000001</v>
      </c>
      <c r="L101" s="11">
        <v>21363.599999999999</v>
      </c>
      <c r="M101" s="11">
        <f t="shared" si="44"/>
        <v>9.8550848133079612</v>
      </c>
      <c r="N101" s="11">
        <f t="shared" si="45"/>
        <v>9.9053857498192084</v>
      </c>
      <c r="O101" s="11">
        <f t="shared" si="46"/>
        <v>9.9469636218817907</v>
      </c>
      <c r="P101" s="11">
        <f t="shared" si="47"/>
        <v>9.8750109145435783</v>
      </c>
      <c r="Q101" s="11">
        <f t="shared" si="48"/>
        <v>9.8994443899588962</v>
      </c>
      <c r="R101" s="11">
        <f t="shared" si="49"/>
        <v>9.9315355052812855</v>
      </c>
      <c r="S101" s="11">
        <f t="shared" si="50"/>
        <v>9.9694438181988172</v>
      </c>
      <c r="T101" s="25">
        <f t="shared" si="43"/>
        <v>8.4452540552278979E-2</v>
      </c>
      <c r="U101" s="25">
        <f t="shared" si="43"/>
        <v>8.2207836556483088E-2</v>
      </c>
      <c r="V101" s="25">
        <f t="shared" si="40"/>
        <v>8.6356873308315887E-2</v>
      </c>
      <c r="W101" s="25">
        <f t="shared" si="41"/>
        <v>0.10483693577683864</v>
      </c>
      <c r="X101" s="25">
        <f t="shared" si="42"/>
        <v>0.10480418645009835</v>
      </c>
      <c r="Y101" s="25">
        <f t="shared" si="38"/>
        <v>0.11025261261415011</v>
      </c>
      <c r="Z101" s="25">
        <f t="shared" si="39"/>
        <v>0.11152089529552851</v>
      </c>
    </row>
    <row r="102" spans="1:26" x14ac:dyDescent="0.35">
      <c r="A102" s="2"/>
      <c r="B102" s="2" t="s">
        <v>148</v>
      </c>
      <c r="C102" s="2" t="s">
        <v>153</v>
      </c>
      <c r="D102" s="5" t="s">
        <v>48</v>
      </c>
      <c r="E102" s="5">
        <v>0</v>
      </c>
      <c r="F102" s="11">
        <v>18003</v>
      </c>
      <c r="G102" s="11">
        <v>18953</v>
      </c>
      <c r="H102" s="11">
        <v>19875</v>
      </c>
      <c r="I102" s="11">
        <v>18518.8</v>
      </c>
      <c r="J102" s="11">
        <v>18939.7</v>
      </c>
      <c r="K102" s="11">
        <v>19960.900000000001</v>
      </c>
      <c r="L102" s="11">
        <v>20825.7</v>
      </c>
      <c r="M102" s="11">
        <f t="shared" si="44"/>
        <v>9.7982936896576227</v>
      </c>
      <c r="N102" s="11">
        <f t="shared" si="45"/>
        <v>9.8497175093263003</v>
      </c>
      <c r="O102" s="11">
        <f t="shared" si="46"/>
        <v>9.8972179395225321</v>
      </c>
      <c r="P102" s="11">
        <f t="shared" si="47"/>
        <v>9.8265417112844808</v>
      </c>
      <c r="Q102" s="11">
        <f t="shared" si="48"/>
        <v>9.8490155271214874</v>
      </c>
      <c r="R102" s="11">
        <f t="shared" si="49"/>
        <v>9.9015306390292839</v>
      </c>
      <c r="S102" s="11">
        <f t="shared" si="50"/>
        <v>9.9439430799155026</v>
      </c>
      <c r="T102" s="25">
        <f t="shared" si="43"/>
        <v>0.12068559032654179</v>
      </c>
      <c r="U102" s="25">
        <f t="shared" si="43"/>
        <v>0.11722908406540734</v>
      </c>
      <c r="V102" s="25">
        <f t="shared" si="40"/>
        <v>0.11806857590975993</v>
      </c>
      <c r="W102" s="25">
        <f t="shared" si="41"/>
        <v>0.13857343276488529</v>
      </c>
      <c r="X102" s="25">
        <f t="shared" si="42"/>
        <v>0.13999840696694837</v>
      </c>
      <c r="Y102" s="25">
        <f t="shared" si="38"/>
        <v>0.13107872153305414</v>
      </c>
      <c r="Z102" s="25">
        <f t="shared" si="39"/>
        <v>0.12920299568369917</v>
      </c>
    </row>
    <row r="103" spans="1:26" x14ac:dyDescent="0.35">
      <c r="A103" s="2"/>
      <c r="B103" s="2" t="s">
        <v>148</v>
      </c>
      <c r="C103" s="2" t="s">
        <v>154</v>
      </c>
      <c r="D103" s="5" t="s">
        <v>228</v>
      </c>
      <c r="E103" s="5">
        <v>0</v>
      </c>
      <c r="F103" s="11">
        <v>14949</v>
      </c>
      <c r="G103" s="11">
        <v>15724</v>
      </c>
      <c r="H103" s="11">
        <v>16378.8</v>
      </c>
      <c r="I103" s="11">
        <v>15509.1</v>
      </c>
      <c r="J103" s="11">
        <v>15831.7</v>
      </c>
      <c r="K103" s="11">
        <v>16263.8</v>
      </c>
      <c r="L103" s="11">
        <v>16923.2</v>
      </c>
      <c r="M103" s="11">
        <f t="shared" si="44"/>
        <v>9.6123996869495141</v>
      </c>
      <c r="N103" s="11">
        <f t="shared" si="45"/>
        <v>9.6629434865417512</v>
      </c>
      <c r="O103" s="11">
        <f t="shared" si="46"/>
        <v>9.7037430946501502</v>
      </c>
      <c r="P103" s="11">
        <f t="shared" si="47"/>
        <v>9.6491822274076444</v>
      </c>
      <c r="Q103" s="11">
        <f t="shared" si="48"/>
        <v>9.6697695381387447</v>
      </c>
      <c r="R103" s="11">
        <f t="shared" si="49"/>
        <v>9.6966970581346885</v>
      </c>
      <c r="S103" s="11">
        <f t="shared" si="50"/>
        <v>9.7364407405737889</v>
      </c>
      <c r="T103" s="25">
        <f t="shared" si="43"/>
        <v>0.28440069775630944</v>
      </c>
      <c r="U103" s="25">
        <f t="shared" si="43"/>
        <v>0.2800117377766933</v>
      </c>
      <c r="V103" s="25">
        <f t="shared" si="40"/>
        <v>0.28846129321410707</v>
      </c>
      <c r="W103" s="25">
        <f t="shared" si="41"/>
        <v>0.30207556079398334</v>
      </c>
      <c r="X103" s="25">
        <f t="shared" si="42"/>
        <v>0.30626218412601675</v>
      </c>
      <c r="Y103" s="25">
        <f t="shared" si="38"/>
        <v>0.32135467544600022</v>
      </c>
      <c r="Z103" s="25">
        <f t="shared" si="39"/>
        <v>0.32143289387139717</v>
      </c>
    </row>
    <row r="104" spans="1:26" x14ac:dyDescent="0.35">
      <c r="A104" s="2"/>
      <c r="B104" s="2" t="s">
        <v>155</v>
      </c>
      <c r="C104" s="2" t="s">
        <v>156</v>
      </c>
      <c r="D104" s="5" t="s">
        <v>48</v>
      </c>
      <c r="E104" s="5">
        <v>0</v>
      </c>
      <c r="F104" s="11">
        <v>285019</v>
      </c>
      <c r="G104" s="11">
        <v>298820</v>
      </c>
      <c r="H104" s="11">
        <v>312823.5</v>
      </c>
      <c r="I104" s="11">
        <v>294533.40000000002</v>
      </c>
      <c r="J104" s="11">
        <v>299128.7</v>
      </c>
      <c r="K104" s="11">
        <v>307691.7</v>
      </c>
      <c r="L104" s="11">
        <v>310378</v>
      </c>
      <c r="M104" s="11">
        <f t="shared" si="44"/>
        <v>12.56031112369533</v>
      </c>
      <c r="N104" s="11">
        <f t="shared" si="45"/>
        <v>12.607596664405076</v>
      </c>
      <c r="O104" s="11">
        <f t="shared" si="46"/>
        <v>12.653394412708574</v>
      </c>
      <c r="P104" s="11">
        <f t="shared" si="47"/>
        <v>12.593147688206727</v>
      </c>
      <c r="Q104" s="11">
        <f t="shared" si="48"/>
        <v>12.608629194544955</v>
      </c>
      <c r="R104" s="11">
        <f t="shared" si="49"/>
        <v>12.636853586620678</v>
      </c>
      <c r="S104" s="11">
        <f t="shared" si="50"/>
        <v>12.645546188490698</v>
      </c>
      <c r="T104" s="25">
        <f t="shared" si="43"/>
        <v>5.8303854826429866</v>
      </c>
      <c r="U104" s="25">
        <f t="shared" si="43"/>
        <v>5.834600754758644</v>
      </c>
      <c r="V104" s="25">
        <f t="shared" si="40"/>
        <v>5.8204717650877953</v>
      </c>
      <c r="W104" s="25">
        <f t="shared" si="41"/>
        <v>5.7329188664336881</v>
      </c>
      <c r="X104" s="25">
        <f t="shared" si="42"/>
        <v>5.6903719769798418</v>
      </c>
      <c r="Y104" s="25">
        <f t="shared" si="38"/>
        <v>5.6324341916830525</v>
      </c>
      <c r="Z104" s="25">
        <f t="shared" si="39"/>
        <v>5.485689699164352</v>
      </c>
    </row>
    <row r="105" spans="1:26" x14ac:dyDescent="0.35">
      <c r="A105" s="2"/>
      <c r="B105" s="2" t="s">
        <v>155</v>
      </c>
      <c r="C105" s="2" t="s">
        <v>157</v>
      </c>
      <c r="D105" s="5" t="s">
        <v>48</v>
      </c>
      <c r="E105" s="5">
        <v>0</v>
      </c>
      <c r="F105" s="11">
        <v>16938</v>
      </c>
      <c r="G105" s="11">
        <v>17720</v>
      </c>
      <c r="H105" s="11">
        <v>18538.400000000001</v>
      </c>
      <c r="I105" s="11">
        <v>17451.2</v>
      </c>
      <c r="J105" s="11">
        <v>17789.900000000001</v>
      </c>
      <c r="K105" s="11">
        <v>18510</v>
      </c>
      <c r="L105" s="11">
        <v>19196.400000000001</v>
      </c>
      <c r="M105" s="11">
        <f t="shared" si="44"/>
        <v>9.7373148974815447</v>
      </c>
      <c r="N105" s="11">
        <f t="shared" si="45"/>
        <v>9.7824492241590715</v>
      </c>
      <c r="O105" s="11">
        <f t="shared" si="46"/>
        <v>9.8275995355036709</v>
      </c>
      <c r="P105" s="11">
        <f t="shared" si="47"/>
        <v>9.7671636931744779</v>
      </c>
      <c r="Q105" s="11">
        <f t="shared" si="48"/>
        <v>9.7863861595086128</v>
      </c>
      <c r="R105" s="11">
        <f t="shared" si="49"/>
        <v>9.8260664055675431</v>
      </c>
      <c r="S105" s="11">
        <f t="shared" si="50"/>
        <v>9.8624780404355512</v>
      </c>
      <c r="T105" s="25">
        <f t="shared" si="43"/>
        <v>0.16677186291356505</v>
      </c>
      <c r="U105" s="25">
        <f t="shared" si="43"/>
        <v>0.16781772342196158</v>
      </c>
      <c r="V105" s="25">
        <f t="shared" si="40"/>
        <v>0.17075860839988821</v>
      </c>
      <c r="W105" s="25">
        <f t="shared" si="41"/>
        <v>0.18630665387394554</v>
      </c>
      <c r="X105" s="25">
        <f t="shared" si="42"/>
        <v>0.19078810519703179</v>
      </c>
      <c r="Y105" s="25">
        <f t="shared" si="38"/>
        <v>0.19141691482705372</v>
      </c>
      <c r="Z105" s="25">
        <f t="shared" si="39"/>
        <v>0.19440446904828687</v>
      </c>
    </row>
    <row r="106" spans="1:26" x14ac:dyDescent="0.35">
      <c r="A106" s="2"/>
      <c r="B106" s="2" t="s">
        <v>155</v>
      </c>
      <c r="C106" s="2" t="s">
        <v>158</v>
      </c>
      <c r="D106" s="5" t="s">
        <v>228</v>
      </c>
      <c r="E106" s="5">
        <v>0</v>
      </c>
      <c r="F106" s="11">
        <v>15719</v>
      </c>
      <c r="G106" s="11">
        <v>16516</v>
      </c>
      <c r="H106" s="11">
        <v>17354.900000000001</v>
      </c>
      <c r="I106" s="11">
        <v>16322.1</v>
      </c>
      <c r="J106" s="11">
        <v>16797.599999999999</v>
      </c>
      <c r="K106" s="11">
        <v>17490.900000000001</v>
      </c>
      <c r="L106" s="11">
        <v>18314.8</v>
      </c>
      <c r="M106" s="11">
        <f t="shared" si="44"/>
        <v>9.6626254507282372</v>
      </c>
      <c r="N106" s="11">
        <f t="shared" si="45"/>
        <v>9.7120848870059806</v>
      </c>
      <c r="O106" s="11">
        <f t="shared" si="46"/>
        <v>9.7616301662510523</v>
      </c>
      <c r="P106" s="11">
        <f t="shared" si="47"/>
        <v>9.7002752967105792</v>
      </c>
      <c r="Q106" s="11">
        <f t="shared" si="48"/>
        <v>9.7289912980434394</v>
      </c>
      <c r="R106" s="11">
        <f t="shared" si="49"/>
        <v>9.7694360246647172</v>
      </c>
      <c r="S106" s="11">
        <f t="shared" si="50"/>
        <v>9.8154647551423704</v>
      </c>
      <c r="T106" s="25">
        <f t="shared" si="43"/>
        <v>0.23335329700153745</v>
      </c>
      <c r="U106" s="25">
        <f t="shared" si="43"/>
        <v>0.23041915507546692</v>
      </c>
      <c r="V106" s="25">
        <f t="shared" si="40"/>
        <v>0.22963154322338741</v>
      </c>
      <c r="W106" s="25">
        <f t="shared" si="41"/>
        <v>0.2485231290442905</v>
      </c>
      <c r="X106" s="25">
        <f t="shared" si="42"/>
        <v>0.24422162018527271</v>
      </c>
      <c r="Y106" s="25">
        <f t="shared" si="38"/>
        <v>0.24417687860349582</v>
      </c>
      <c r="Z106" s="25">
        <f t="shared" si="39"/>
        <v>0.23807227620267835</v>
      </c>
    </row>
    <row r="107" spans="1:26" x14ac:dyDescent="0.35">
      <c r="A107" s="2"/>
      <c r="B107" s="2" t="s">
        <v>155</v>
      </c>
      <c r="C107" s="2" t="s">
        <v>159</v>
      </c>
      <c r="D107" s="5" t="s">
        <v>228</v>
      </c>
      <c r="E107" s="5">
        <v>0</v>
      </c>
      <c r="F107" s="11">
        <v>16707</v>
      </c>
      <c r="G107" s="11">
        <v>17502</v>
      </c>
      <c r="H107" s="11">
        <v>18345.900000000001</v>
      </c>
      <c r="I107" s="11">
        <v>17125.900000000001</v>
      </c>
      <c r="J107" s="11">
        <v>17658.3</v>
      </c>
      <c r="K107" s="11">
        <v>18363.099999999999</v>
      </c>
      <c r="L107" s="11">
        <v>19175</v>
      </c>
      <c r="M107" s="11">
        <f t="shared" si="44"/>
        <v>9.7235830722577781</v>
      </c>
      <c r="N107" s="11">
        <f t="shared" si="45"/>
        <v>9.7700704390957771</v>
      </c>
      <c r="O107" s="11">
        <f t="shared" si="46"/>
        <v>9.8171613952752832</v>
      </c>
      <c r="P107" s="11">
        <f t="shared" si="47"/>
        <v>9.7483472164939986</v>
      </c>
      <c r="Q107" s="11">
        <f t="shared" si="48"/>
        <v>9.7789612067837393</v>
      </c>
      <c r="R107" s="11">
        <f t="shared" si="49"/>
        <v>9.8180984952376189</v>
      </c>
      <c r="S107" s="11">
        <f t="shared" si="50"/>
        <v>9.8613626262354561</v>
      </c>
      <c r="T107" s="25">
        <f t="shared" si="43"/>
        <v>0.17817595210176629</v>
      </c>
      <c r="U107" s="25">
        <f t="shared" si="43"/>
        <v>0.17811303537345949</v>
      </c>
      <c r="V107" s="25">
        <f t="shared" si="40"/>
        <v>0.17949425782164047</v>
      </c>
      <c r="W107" s="25">
        <f t="shared" si="41"/>
        <v>0.20290432110239506</v>
      </c>
      <c r="X107" s="25">
        <f t="shared" si="42"/>
        <v>0.19732956953705005</v>
      </c>
      <c r="Y107" s="25">
        <f t="shared" si="38"/>
        <v>0.19845251818979623</v>
      </c>
      <c r="Z107" s="25">
        <f t="shared" si="39"/>
        <v>0.19538931493405776</v>
      </c>
    </row>
    <row r="108" spans="1:26" x14ac:dyDescent="0.35">
      <c r="A108" s="2"/>
      <c r="B108" s="2" t="s">
        <v>155</v>
      </c>
      <c r="C108" s="2" t="s">
        <v>160</v>
      </c>
      <c r="D108" s="5" t="s">
        <v>228</v>
      </c>
      <c r="E108" s="5">
        <v>0</v>
      </c>
      <c r="F108" s="11">
        <v>23901</v>
      </c>
      <c r="G108" s="11">
        <v>25037</v>
      </c>
      <c r="H108" s="11">
        <v>26261.9</v>
      </c>
      <c r="I108" s="11">
        <v>24321.9</v>
      </c>
      <c r="J108" s="11">
        <v>25018.5</v>
      </c>
      <c r="K108" s="11">
        <v>26164.6</v>
      </c>
      <c r="L108" s="11">
        <v>27292.400000000001</v>
      </c>
      <c r="M108" s="11">
        <f t="shared" si="44"/>
        <v>10.081675578048475</v>
      </c>
      <c r="N108" s="11">
        <f t="shared" si="45"/>
        <v>10.128110009729737</v>
      </c>
      <c r="O108" s="11">
        <f t="shared" si="46"/>
        <v>10.175874498628593</v>
      </c>
      <c r="P108" s="11">
        <f t="shared" si="47"/>
        <v>10.099132458028505</v>
      </c>
      <c r="Q108" s="11">
        <f t="shared" si="48"/>
        <v>10.127370830185338</v>
      </c>
      <c r="R108" s="11">
        <f t="shared" si="49"/>
        <v>10.172162631091515</v>
      </c>
      <c r="S108" s="11">
        <f t="shared" si="50"/>
        <v>10.214363554137453</v>
      </c>
      <c r="T108" s="25">
        <f t="shared" si="43"/>
        <v>4.0981030714483608E-3</v>
      </c>
      <c r="U108" s="25">
        <f t="shared" si="43"/>
        <v>4.0953382750678882E-3</v>
      </c>
      <c r="V108" s="25">
        <f t="shared" si="40"/>
        <v>4.2190900890953517E-3</v>
      </c>
      <c r="W108" s="25">
        <f t="shared" si="41"/>
        <v>9.9328690662352937E-3</v>
      </c>
      <c r="X108" s="25">
        <f t="shared" si="42"/>
        <v>9.1792316571578658E-3</v>
      </c>
      <c r="Y108" s="25">
        <f t="shared" si="38"/>
        <v>8.3568782327165456E-3</v>
      </c>
      <c r="Z108" s="25">
        <f t="shared" si="39"/>
        <v>7.9259327870359903E-3</v>
      </c>
    </row>
    <row r="109" spans="1:26" x14ac:dyDescent="0.35">
      <c r="A109" s="2"/>
      <c r="B109" s="2" t="s">
        <v>161</v>
      </c>
      <c r="C109" s="2" t="s">
        <v>162</v>
      </c>
      <c r="D109" s="5" t="s">
        <v>48</v>
      </c>
      <c r="E109" s="5">
        <v>0</v>
      </c>
      <c r="F109" s="11">
        <v>31874</v>
      </c>
      <c r="G109" s="11">
        <v>33465</v>
      </c>
      <c r="H109" s="11">
        <v>35123.9</v>
      </c>
      <c r="I109" s="11">
        <v>33594.800000000003</v>
      </c>
      <c r="J109" s="11">
        <v>34592.6</v>
      </c>
      <c r="K109" s="11">
        <v>36311.599999999999</v>
      </c>
      <c r="L109" s="11">
        <v>38094.199999999997</v>
      </c>
      <c r="M109" s="11">
        <f t="shared" si="44"/>
        <v>10.369545909419578</v>
      </c>
      <c r="N109" s="11">
        <f t="shared" si="45"/>
        <v>10.418255395534743</v>
      </c>
      <c r="O109" s="11">
        <f t="shared" si="46"/>
        <v>10.46663708941969</v>
      </c>
      <c r="P109" s="11">
        <f t="shared" si="47"/>
        <v>10.422126572069674</v>
      </c>
      <c r="Q109" s="11">
        <f t="shared" si="48"/>
        <v>10.451395065339391</v>
      </c>
      <c r="R109" s="11">
        <f t="shared" si="49"/>
        <v>10.499892528433417</v>
      </c>
      <c r="S109" s="11">
        <f t="shared" si="50"/>
        <v>10.547817318555353</v>
      </c>
      <c r="T109" s="25">
        <f t="shared" si="43"/>
        <v>5.0110569993042808E-2</v>
      </c>
      <c r="U109" s="25">
        <f t="shared" si="43"/>
        <v>5.1144073861444303E-2</v>
      </c>
      <c r="V109" s="25">
        <f t="shared" si="40"/>
        <v>5.0989283371996284E-2</v>
      </c>
      <c r="W109" s="25">
        <f t="shared" si="41"/>
        <v>4.9876438052864354E-2</v>
      </c>
      <c r="X109" s="25">
        <f t="shared" si="42"/>
        <v>5.2082509941937007E-2</v>
      </c>
      <c r="Y109" s="25">
        <f t="shared" si="38"/>
        <v>5.5844275715375667E-2</v>
      </c>
      <c r="Z109" s="25">
        <f t="shared" si="39"/>
        <v>5.9744097068902872E-2</v>
      </c>
    </row>
    <row r="110" spans="1:26" x14ac:dyDescent="0.35">
      <c r="A110" s="2"/>
      <c r="B110" s="2" t="s">
        <v>161</v>
      </c>
      <c r="C110" s="2" t="s">
        <v>163</v>
      </c>
      <c r="D110" s="5" t="s">
        <v>48</v>
      </c>
      <c r="E110" s="5">
        <v>0</v>
      </c>
      <c r="F110" s="11">
        <v>18541</v>
      </c>
      <c r="G110" s="11">
        <v>19254</v>
      </c>
      <c r="H110" s="11">
        <v>20011.3</v>
      </c>
      <c r="I110" s="11">
        <v>19882.599999999999</v>
      </c>
      <c r="J110" s="11">
        <v>20409.599999999999</v>
      </c>
      <c r="K110" s="11">
        <v>21170.5</v>
      </c>
      <c r="L110" s="11">
        <v>22010.5</v>
      </c>
      <c r="M110" s="11">
        <f t="shared" si="44"/>
        <v>9.8277397750978537</v>
      </c>
      <c r="N110" s="11">
        <f t="shared" si="45"/>
        <v>9.865474110337912</v>
      </c>
      <c r="O110" s="11">
        <f t="shared" si="46"/>
        <v>9.9040523929837239</v>
      </c>
      <c r="P110" s="11">
        <f t="shared" si="47"/>
        <v>9.8976002563672409</v>
      </c>
      <c r="Q110" s="11">
        <f t="shared" si="48"/>
        <v>9.9237606573756842</v>
      </c>
      <c r="R110" s="11">
        <f t="shared" si="49"/>
        <v>9.9603639821778245</v>
      </c>
      <c r="S110" s="11">
        <f t="shared" si="50"/>
        <v>9.999274891209323</v>
      </c>
      <c r="T110" s="25">
        <f t="shared" si="43"/>
        <v>0.10109362125373887</v>
      </c>
      <c r="U110" s="25">
        <f t="shared" si="43"/>
        <v>0.10668763342559764</v>
      </c>
      <c r="V110" s="25">
        <f t="shared" si="40"/>
        <v>0.11341849776181068</v>
      </c>
      <c r="W110" s="25">
        <f t="shared" si="41"/>
        <v>9.0719019436427462E-2</v>
      </c>
      <c r="X110" s="25">
        <f t="shared" si="42"/>
        <v>8.9651425948241936E-2</v>
      </c>
      <c r="Y110" s="25">
        <f t="shared" si="38"/>
        <v>9.1939100683930602E-2</v>
      </c>
      <c r="Z110" s="25">
        <f t="shared" si="39"/>
        <v>9.2486767050450114E-2</v>
      </c>
    </row>
    <row r="111" spans="1:26" x14ac:dyDescent="0.35">
      <c r="A111" s="2"/>
      <c r="B111" s="2" t="s">
        <v>161</v>
      </c>
      <c r="C111" s="2" t="s">
        <v>164</v>
      </c>
      <c r="D111" s="5" t="s">
        <v>228</v>
      </c>
      <c r="E111" s="5">
        <v>0</v>
      </c>
      <c r="F111" s="11">
        <v>19813</v>
      </c>
      <c r="G111" s="11">
        <v>20744</v>
      </c>
      <c r="H111" s="11">
        <v>21644.7</v>
      </c>
      <c r="I111" s="11">
        <v>19638.599999999999</v>
      </c>
      <c r="J111" s="11">
        <v>20111.2</v>
      </c>
      <c r="K111" s="11">
        <v>20868.5</v>
      </c>
      <c r="L111" s="11">
        <v>21778.1</v>
      </c>
      <c r="M111" s="11">
        <f t="shared" si="44"/>
        <v>9.8940935668942593</v>
      </c>
      <c r="N111" s="11">
        <f t="shared" si="45"/>
        <v>9.9400123272185006</v>
      </c>
      <c r="O111" s="11">
        <f t="shared" si="46"/>
        <v>9.9825158997661703</v>
      </c>
      <c r="P111" s="11">
        <f t="shared" si="47"/>
        <v>9.8852522962719735</v>
      </c>
      <c r="Q111" s="11">
        <f t="shared" si="48"/>
        <v>9.9090321527914789</v>
      </c>
      <c r="R111" s="11">
        <f t="shared" si="49"/>
        <v>9.9459961239855872</v>
      </c>
      <c r="S111" s="11">
        <f t="shared" si="50"/>
        <v>9.9886601566853432</v>
      </c>
      <c r="T111" s="25">
        <f t="shared" si="43"/>
        <v>6.3301774653888476E-2</v>
      </c>
      <c r="U111" s="25">
        <f t="shared" si="43"/>
        <v>6.3550634897077116E-2</v>
      </c>
      <c r="V111" s="25">
        <f t="shared" si="40"/>
        <v>6.6725669049345307E-2</v>
      </c>
      <c r="W111" s="25">
        <f t="shared" si="41"/>
        <v>9.8309803482526825E-2</v>
      </c>
      <c r="X111" s="25">
        <f t="shared" si="42"/>
        <v>9.8688327695392986E-2</v>
      </c>
      <c r="Y111" s="25">
        <f t="shared" si="38"/>
        <v>0.10085862511534861</v>
      </c>
      <c r="Z111" s="25">
        <f t="shared" si="39"/>
        <v>9.9055668722501142E-2</v>
      </c>
    </row>
    <row r="112" spans="1:26" x14ac:dyDescent="0.35">
      <c r="A112" s="2"/>
      <c r="B112" s="2" t="s">
        <v>165</v>
      </c>
      <c r="C112" s="2" t="s">
        <v>166</v>
      </c>
      <c r="D112" s="5" t="s">
        <v>48</v>
      </c>
      <c r="E112" s="5">
        <v>0</v>
      </c>
      <c r="F112" s="11">
        <v>30823</v>
      </c>
      <c r="G112" s="11">
        <v>32391</v>
      </c>
      <c r="H112" s="11">
        <v>34043.300000000003</v>
      </c>
      <c r="I112" s="11">
        <v>31743.599999999999</v>
      </c>
      <c r="J112" s="11">
        <v>32765</v>
      </c>
      <c r="K112" s="11">
        <v>34125.5</v>
      </c>
      <c r="L112" s="11">
        <v>35574.699999999997</v>
      </c>
      <c r="M112" s="11">
        <f t="shared" si="44"/>
        <v>10.336016443526942</v>
      </c>
      <c r="N112" s="11">
        <f t="shared" si="45"/>
        <v>10.385635885415249</v>
      </c>
      <c r="O112" s="11">
        <f t="shared" si="46"/>
        <v>10.435388522759327</v>
      </c>
      <c r="P112" s="11">
        <f t="shared" si="47"/>
        <v>10.365446409198757</v>
      </c>
      <c r="Q112" s="11">
        <f t="shared" si="48"/>
        <v>10.397116151473597</v>
      </c>
      <c r="R112" s="11">
        <f t="shared" si="49"/>
        <v>10.437800184394574</v>
      </c>
      <c r="S112" s="11">
        <f t="shared" si="50"/>
        <v>10.479389990034232</v>
      </c>
      <c r="T112" s="25">
        <f t="shared" si="43"/>
        <v>3.6223391449260622E-2</v>
      </c>
      <c r="U112" s="25">
        <f t="shared" si="43"/>
        <v>3.7454265618909542E-2</v>
      </c>
      <c r="V112" s="25">
        <f t="shared" si="40"/>
        <v>3.7853399387571485E-2</v>
      </c>
      <c r="W112" s="25">
        <f t="shared" si="41"/>
        <v>2.7772279513707566E-2</v>
      </c>
      <c r="X112" s="25">
        <f t="shared" si="42"/>
        <v>3.0254084999512182E-2</v>
      </c>
      <c r="Y112" s="25">
        <f t="shared" si="38"/>
        <v>3.0353162639218268E-2</v>
      </c>
      <c r="Z112" s="25">
        <f t="shared" si="39"/>
        <v>3.0975552230570445E-2</v>
      </c>
    </row>
    <row r="113" spans="1:26" x14ac:dyDescent="0.35">
      <c r="A113" s="2"/>
      <c r="B113" s="2" t="s">
        <v>165</v>
      </c>
      <c r="C113" s="2" t="s">
        <v>167</v>
      </c>
      <c r="D113" s="5" t="s">
        <v>48</v>
      </c>
      <c r="E113" s="5">
        <v>0</v>
      </c>
      <c r="F113" s="11">
        <v>20027</v>
      </c>
      <c r="G113" s="11">
        <v>20982</v>
      </c>
      <c r="H113" s="11">
        <v>21986.6</v>
      </c>
      <c r="I113" s="11">
        <v>20420.599999999999</v>
      </c>
      <c r="J113" s="11">
        <v>20850.5</v>
      </c>
      <c r="K113" s="11">
        <v>21748.3</v>
      </c>
      <c r="L113" s="11">
        <v>22527.9</v>
      </c>
      <c r="M113" s="11">
        <f t="shared" si="44"/>
        <v>9.9048366421054244</v>
      </c>
      <c r="N113" s="11">
        <f t="shared" si="45"/>
        <v>9.9514202062914308</v>
      </c>
      <c r="O113" s="11">
        <f t="shared" si="46"/>
        <v>9.9981884558601379</v>
      </c>
      <c r="P113" s="11">
        <f t="shared" si="47"/>
        <v>9.9242994742448705</v>
      </c>
      <c r="Q113" s="11">
        <f t="shared" si="48"/>
        <v>9.9451332077547594</v>
      </c>
      <c r="R113" s="11">
        <f t="shared" si="49"/>
        <v>9.987290872542566</v>
      </c>
      <c r="S113" s="11">
        <f t="shared" si="50"/>
        <v>10.022509820027462</v>
      </c>
      <c r="T113" s="25">
        <f t="shared" si="43"/>
        <v>5.8011306406241865E-2</v>
      </c>
      <c r="U113" s="25">
        <f t="shared" si="43"/>
        <v>5.7929092804694556E-2</v>
      </c>
      <c r="V113" s="25">
        <f t="shared" si="40"/>
        <v>5.8874444272005583E-2</v>
      </c>
      <c r="W113" s="25">
        <f t="shared" si="41"/>
        <v>7.5348473389236836E-2</v>
      </c>
      <c r="X113" s="25">
        <f t="shared" si="42"/>
        <v>7.7309538777004486E-2</v>
      </c>
      <c r="Y113" s="25">
        <f t="shared" si="38"/>
        <v>7.6334904901901854E-2</v>
      </c>
      <c r="Z113" s="25">
        <f t="shared" si="39"/>
        <v>7.889438450696816E-2</v>
      </c>
    </row>
    <row r="114" spans="1:26" x14ac:dyDescent="0.35">
      <c r="A114" s="2"/>
      <c r="B114" s="2" t="s">
        <v>168</v>
      </c>
      <c r="C114" s="2" t="s">
        <v>169</v>
      </c>
      <c r="D114" s="5" t="s">
        <v>48</v>
      </c>
      <c r="E114" s="5">
        <v>0</v>
      </c>
      <c r="F114" s="11">
        <v>20127</v>
      </c>
      <c r="G114" s="11">
        <v>21047</v>
      </c>
      <c r="H114" s="11">
        <v>22106.5</v>
      </c>
      <c r="I114" s="11">
        <v>20762.8</v>
      </c>
      <c r="J114" s="11">
        <v>21439.3</v>
      </c>
      <c r="K114" s="11">
        <v>22251.4</v>
      </c>
      <c r="L114" s="11">
        <v>23188.400000000001</v>
      </c>
      <c r="M114" s="11">
        <f t="shared" si="44"/>
        <v>9.9098174762309981</v>
      </c>
      <c r="N114" s="11">
        <f t="shared" si="45"/>
        <v>9.9545133111391717</v>
      </c>
      <c r="O114" s="11">
        <f t="shared" si="46"/>
        <v>10.003626961908786</v>
      </c>
      <c r="P114" s="11">
        <f t="shared" si="47"/>
        <v>9.9409182029441947</v>
      </c>
      <c r="Q114" s="11">
        <f t="shared" si="48"/>
        <v>9.9729809653980084</v>
      </c>
      <c r="R114" s="11">
        <f t="shared" si="49"/>
        <v>10.010160206963237</v>
      </c>
      <c r="S114" s="11">
        <f t="shared" si="50"/>
        <v>10.051407432612718</v>
      </c>
      <c r="T114" s="25">
        <f t="shared" si="43"/>
        <v>5.5636793881351315E-2</v>
      </c>
      <c r="U114" s="25">
        <f t="shared" si="43"/>
        <v>5.6449734488961067E-2</v>
      </c>
      <c r="V114" s="25">
        <f t="shared" si="40"/>
        <v>5.6264817248298099E-2</v>
      </c>
      <c r="W114" s="25">
        <f t="shared" si="41"/>
        <v>6.6501081036766857E-2</v>
      </c>
      <c r="X114" s="25">
        <f t="shared" si="42"/>
        <v>6.2599125079418172E-2</v>
      </c>
      <c r="Y114" s="25">
        <f t="shared" si="38"/>
        <v>6.4220878772525206E-2</v>
      </c>
      <c r="Z114" s="25">
        <f t="shared" si="39"/>
        <v>6.3495850328655346E-2</v>
      </c>
    </row>
    <row r="115" spans="1:26" x14ac:dyDescent="0.35">
      <c r="A115" s="2"/>
      <c r="B115" s="2" t="s">
        <v>168</v>
      </c>
      <c r="C115" s="9" t="s">
        <v>227</v>
      </c>
      <c r="D115" s="10" t="s">
        <v>228</v>
      </c>
      <c r="E115" s="5">
        <v>0</v>
      </c>
      <c r="F115" s="11">
        <v>16030</v>
      </c>
      <c r="G115" s="11">
        <v>16770</v>
      </c>
      <c r="H115" s="11">
        <v>17572.8</v>
      </c>
      <c r="I115" s="11">
        <v>17345.2</v>
      </c>
      <c r="J115" s="11">
        <v>17861</v>
      </c>
      <c r="K115" s="11">
        <v>18383.5</v>
      </c>
      <c r="L115" s="11">
        <v>19127.7</v>
      </c>
      <c r="M115" s="11">
        <f t="shared" si="44"/>
        <v>9.6822172456035993</v>
      </c>
      <c r="N115" s="11">
        <f t="shared" si="45"/>
        <v>9.7273468548172541</v>
      </c>
      <c r="O115" s="11">
        <f t="shared" si="46"/>
        <v>9.7741075310340815</v>
      </c>
      <c r="P115" s="11">
        <f t="shared" si="47"/>
        <v>9.7610710900378628</v>
      </c>
      <c r="Q115" s="11">
        <f t="shared" si="48"/>
        <v>9.790374843904484</v>
      </c>
      <c r="R115" s="11">
        <f t="shared" si="49"/>
        <v>9.819208802155579</v>
      </c>
      <c r="S115" s="11">
        <f t="shared" si="50"/>
        <v>9.858892825200865</v>
      </c>
      <c r="T115" s="25">
        <f t="shared" si="43"/>
        <v>0.21480885369663505</v>
      </c>
      <c r="U115" s="25">
        <f t="shared" si="43"/>
        <v>0.21599998460047251</v>
      </c>
      <c r="V115" s="25">
        <f t="shared" si="40"/>
        <v>0.217828950005062</v>
      </c>
      <c r="W115" s="25">
        <f t="shared" si="41"/>
        <v>0.19160330528157751</v>
      </c>
      <c r="X115" s="25">
        <f t="shared" si="42"/>
        <v>0.18731955613304699</v>
      </c>
      <c r="Y115" s="25">
        <f t="shared" si="38"/>
        <v>0.19746451170081677</v>
      </c>
      <c r="Z115" s="25">
        <f t="shared" si="39"/>
        <v>0.19757886041561723</v>
      </c>
    </row>
    <row r="116" spans="1:26" x14ac:dyDescent="0.35">
      <c r="A116" s="2"/>
      <c r="B116" s="2" t="s">
        <v>168</v>
      </c>
      <c r="C116" s="9" t="s">
        <v>241</v>
      </c>
      <c r="D116" s="10" t="s">
        <v>228</v>
      </c>
      <c r="E116" s="5">
        <v>0</v>
      </c>
      <c r="F116" s="11">
        <v>18074</v>
      </c>
      <c r="G116" s="11">
        <v>18968</v>
      </c>
      <c r="H116" s="11">
        <v>19903.5</v>
      </c>
      <c r="I116" s="11">
        <v>19381.7</v>
      </c>
      <c r="J116" s="11">
        <v>19903.599999999999</v>
      </c>
      <c r="K116" s="11">
        <v>20656.5</v>
      </c>
      <c r="L116" s="11">
        <v>21547.3</v>
      </c>
      <c r="M116" s="11">
        <f t="shared" si="44"/>
        <v>9.8022297204619004</v>
      </c>
      <c r="N116" s="11">
        <f t="shared" si="45"/>
        <v>9.8505086277452421</v>
      </c>
      <c r="O116" s="11">
        <f t="shared" si="46"/>
        <v>9.8986508746446003</v>
      </c>
      <c r="P116" s="11">
        <f t="shared" si="47"/>
        <v>9.8720846008958905</v>
      </c>
      <c r="Q116" s="11">
        <f t="shared" si="48"/>
        <v>9.8986558988739475</v>
      </c>
      <c r="R116" s="11">
        <f t="shared" si="49"/>
        <v>9.9357853188352898</v>
      </c>
      <c r="S116" s="11">
        <f t="shared" si="50"/>
        <v>9.9780057976592413</v>
      </c>
      <c r="T116" s="25">
        <f t="shared" si="43"/>
        <v>0.11796634171461653</v>
      </c>
      <c r="U116" s="25">
        <f t="shared" si="43"/>
        <v>0.11668797208666813</v>
      </c>
      <c r="V116" s="25">
        <f t="shared" si="40"/>
        <v>0.11708588443637828</v>
      </c>
      <c r="W116" s="25">
        <f t="shared" si="41"/>
        <v>0.10674049391112933</v>
      </c>
      <c r="X116" s="25">
        <f t="shared" si="42"/>
        <v>0.10531533209216977</v>
      </c>
      <c r="Y116" s="25">
        <f t="shared" si="38"/>
        <v>0.10744843109343517</v>
      </c>
      <c r="Z116" s="25">
        <f t="shared" si="39"/>
        <v>0.10587570047653351</v>
      </c>
    </row>
    <row r="117" spans="1:26" x14ac:dyDescent="0.35">
      <c r="A117" s="2"/>
      <c r="B117" s="2" t="s">
        <v>170</v>
      </c>
      <c r="C117" s="2" t="s">
        <v>171</v>
      </c>
      <c r="D117" s="5" t="s">
        <v>48</v>
      </c>
      <c r="E117" s="5">
        <v>0</v>
      </c>
      <c r="F117" s="11">
        <v>30831</v>
      </c>
      <c r="G117" s="11">
        <v>32533</v>
      </c>
      <c r="H117" s="11">
        <v>34242.6</v>
      </c>
      <c r="I117" s="11">
        <v>31257.599999999999</v>
      </c>
      <c r="J117" s="11">
        <v>32215</v>
      </c>
      <c r="K117" s="11">
        <v>33427.4</v>
      </c>
      <c r="L117" s="11">
        <v>34891.9</v>
      </c>
      <c r="M117" s="11">
        <f t="shared" si="44"/>
        <v>10.336275956293182</v>
      </c>
      <c r="N117" s="11">
        <f t="shared" si="45"/>
        <v>10.390010237778945</v>
      </c>
      <c r="O117" s="11">
        <f t="shared" si="46"/>
        <v>10.441225761952234</v>
      </c>
      <c r="P117" s="11">
        <f t="shared" si="47"/>
        <v>10.350017825596222</v>
      </c>
      <c r="Q117" s="11">
        <f t="shared" si="48"/>
        <v>10.380187461572742</v>
      </c>
      <c r="R117" s="11">
        <f t="shared" si="49"/>
        <v>10.417131201935472</v>
      </c>
      <c r="S117" s="11">
        <f t="shared" si="50"/>
        <v>10.460009989562529</v>
      </c>
      <c r="T117" s="25">
        <f t="shared" si="43"/>
        <v>3.6322242038571428E-2</v>
      </c>
      <c r="U117" s="25">
        <f t="shared" si="43"/>
        <v>3.916654655122722E-2</v>
      </c>
      <c r="V117" s="25">
        <f t="shared" si="40"/>
        <v>4.0158853436891885E-2</v>
      </c>
      <c r="W117" s="25">
        <f t="shared" si="41"/>
        <v>2.2867968512593356E-2</v>
      </c>
      <c r="X117" s="25">
        <f t="shared" si="42"/>
        <v>2.4651613981099121E-2</v>
      </c>
      <c r="Y117" s="25">
        <f t="shared" si="38"/>
        <v>2.3578403473944676E-2</v>
      </c>
      <c r="Z117" s="25">
        <f t="shared" si="39"/>
        <v>2.4529425788513838E-2</v>
      </c>
    </row>
    <row r="118" spans="1:26" x14ac:dyDescent="0.35">
      <c r="A118" s="3"/>
      <c r="B118" s="3"/>
      <c r="C118" s="3"/>
      <c r="D118" s="23"/>
      <c r="E118" s="23"/>
      <c r="F118" s="24"/>
      <c r="G118" s="24"/>
      <c r="H118" s="24"/>
      <c r="I118" s="24"/>
      <c r="J118" s="24"/>
      <c r="K118" s="24"/>
      <c r="L118" s="24"/>
      <c r="M118" s="24">
        <f t="shared" ref="M118" si="51">AVERAGE(M9:M117)</f>
        <v>10.145692006185699</v>
      </c>
      <c r="N118" s="24">
        <f t="shared" ref="N118:Z118" si="52">AVERAGE(N9:N117)</f>
        <v>10.19210483979489</v>
      </c>
      <c r="O118" s="24">
        <f t="shared" si="52"/>
        <v>10.240829021866743</v>
      </c>
      <c r="P118" s="24">
        <f t="shared" si="52"/>
        <v>10.198796238140616</v>
      </c>
      <c r="Q118" s="24">
        <f t="shared" si="52"/>
        <v>10.223179137012867</v>
      </c>
      <c r="R118" s="24">
        <f t="shared" si="52"/>
        <v>10.263578593771545</v>
      </c>
      <c r="S118" s="24">
        <f t="shared" si="52"/>
        <v>10.303391262111072</v>
      </c>
      <c r="T118" s="26">
        <f t="shared" ref="T118" si="53">AVERAGE(T9:T117)</f>
        <v>0.35012612783919411</v>
      </c>
      <c r="U118" s="26">
        <f t="shared" si="52"/>
        <v>0.34903900102696367</v>
      </c>
      <c r="V118" s="26">
        <f t="shared" si="52"/>
        <v>0.34899162885289664</v>
      </c>
      <c r="W118" s="26">
        <f t="shared" si="52"/>
        <v>0.36780168686112352</v>
      </c>
      <c r="X118" s="26">
        <f t="shared" si="52"/>
        <v>0.36863925802240977</v>
      </c>
      <c r="Y118" s="26">
        <f t="shared" si="52"/>
        <v>0.37094084736902788</v>
      </c>
      <c r="Z118" s="26">
        <f t="shared" si="52"/>
        <v>0.37169197040490914</v>
      </c>
    </row>
    <row r="119" spans="1:26" x14ac:dyDescent="0.35">
      <c r="A119" s="3"/>
      <c r="B119" s="3"/>
      <c r="C119" s="3"/>
      <c r="D119" s="23"/>
      <c r="E119" s="23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6">
        <f>SQRT(T118)</f>
        <v>0.59171456618811924</v>
      </c>
      <c r="U119" s="26">
        <f>SQRT(U118)</f>
        <v>0.59079522766095838</v>
      </c>
      <c r="V119" s="26">
        <f>SQRT(V118)</f>
        <v>0.59075513442787497</v>
      </c>
      <c r="W119" s="26">
        <f>SQRT(W118)</f>
        <v>0.60646655873273303</v>
      </c>
      <c r="X119" s="26">
        <f>SQRT(X118)</f>
        <v>0.60715669972619901</v>
      </c>
      <c r="Y119" s="26">
        <f t="shared" ref="Y119:Z119" si="54">SQRT(Y118)</f>
        <v>0.60904913378891512</v>
      </c>
      <c r="Z119" s="26">
        <f t="shared" si="54"/>
        <v>0.60966545777574532</v>
      </c>
    </row>
    <row r="120" spans="1:26" x14ac:dyDescent="0.35">
      <c r="A120" s="3"/>
      <c r="B120" s="3"/>
      <c r="C120" s="3"/>
      <c r="D120" s="23"/>
      <c r="E120" s="23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6">
        <v>0.4</v>
      </c>
      <c r="U120" s="26">
        <v>0.38529999999999998</v>
      </c>
      <c r="V120" s="26">
        <v>0.38329999999999997</v>
      </c>
      <c r="W120" s="26">
        <v>0.3871</v>
      </c>
      <c r="X120" s="26">
        <v>0.39169999999999999</v>
      </c>
      <c r="Y120" s="26">
        <v>0.39850000000000002</v>
      </c>
      <c r="Z120" s="26">
        <v>0.40479999999999999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E344-B255-41A9-ADB7-417C6C648330}">
  <sheetPr codeName="Sheet13"/>
  <dimension ref="A2:C48"/>
  <sheetViews>
    <sheetView workbookViewId="0">
      <selection activeCell="B26" sqref="B26"/>
    </sheetView>
  </sheetViews>
  <sheetFormatPr defaultRowHeight="14.5" x14ac:dyDescent="0.35"/>
  <cols>
    <col min="2" max="2" width="16.54296875" customWidth="1"/>
    <col min="3" max="3" width="31.6328125" customWidth="1"/>
  </cols>
  <sheetData>
    <row r="2" spans="1:3" x14ac:dyDescent="0.35">
      <c r="A2" t="s">
        <v>88</v>
      </c>
      <c r="B2" t="s">
        <v>93</v>
      </c>
      <c r="C2" t="s">
        <v>47</v>
      </c>
    </row>
    <row r="3" spans="1:3" x14ac:dyDescent="0.35">
      <c r="A3" t="s">
        <v>88</v>
      </c>
      <c r="C3" t="s">
        <v>54</v>
      </c>
    </row>
    <row r="4" spans="1:3" x14ac:dyDescent="0.35">
      <c r="A4" t="s">
        <v>88</v>
      </c>
      <c r="B4" t="s">
        <v>11</v>
      </c>
      <c r="C4" t="s">
        <v>51</v>
      </c>
    </row>
    <row r="5" spans="1:3" x14ac:dyDescent="0.35">
      <c r="A5" t="s">
        <v>88</v>
      </c>
      <c r="B5" t="s">
        <v>15</v>
      </c>
      <c r="C5" t="s">
        <v>16</v>
      </c>
    </row>
    <row r="6" spans="1:3" x14ac:dyDescent="0.35">
      <c r="A6" t="s">
        <v>88</v>
      </c>
      <c r="B6" t="s">
        <v>15</v>
      </c>
      <c r="C6" t="s">
        <v>89</v>
      </c>
    </row>
    <row r="7" spans="1:3" x14ac:dyDescent="0.35">
      <c r="A7" t="s">
        <v>90</v>
      </c>
      <c r="B7" t="s">
        <v>3</v>
      </c>
      <c r="C7" t="s">
        <v>10</v>
      </c>
    </row>
    <row r="8" spans="1:3" x14ac:dyDescent="0.35">
      <c r="A8" t="s">
        <v>90</v>
      </c>
      <c r="B8" t="s">
        <v>3</v>
      </c>
      <c r="C8" t="s">
        <v>9</v>
      </c>
    </row>
    <row r="9" spans="1:3" x14ac:dyDescent="0.35">
      <c r="A9" t="s">
        <v>90</v>
      </c>
      <c r="B9" t="s">
        <v>3</v>
      </c>
      <c r="C9" t="s">
        <v>49</v>
      </c>
    </row>
    <row r="10" spans="1:3" x14ac:dyDescent="0.35">
      <c r="A10" t="s">
        <v>90</v>
      </c>
      <c r="B10" t="s">
        <v>3</v>
      </c>
      <c r="C10" t="s">
        <v>95</v>
      </c>
    </row>
    <row r="11" spans="1:3" x14ac:dyDescent="0.35">
      <c r="A11" t="s">
        <v>90</v>
      </c>
      <c r="B11" t="s">
        <v>11</v>
      </c>
      <c r="C11" t="s">
        <v>96</v>
      </c>
    </row>
    <row r="12" spans="1:3" x14ac:dyDescent="0.35">
      <c r="A12" t="s">
        <v>90</v>
      </c>
      <c r="B12" t="s">
        <v>11</v>
      </c>
      <c r="C12" t="s">
        <v>53</v>
      </c>
    </row>
    <row r="13" spans="1:3" x14ac:dyDescent="0.35">
      <c r="A13" t="s">
        <v>90</v>
      </c>
      <c r="B13" t="s">
        <v>11</v>
      </c>
      <c r="C13" t="s">
        <v>94</v>
      </c>
    </row>
    <row r="14" spans="1:3" x14ac:dyDescent="0.35">
      <c r="A14" t="s">
        <v>90</v>
      </c>
      <c r="B14" t="s">
        <v>11</v>
      </c>
      <c r="C14" t="s">
        <v>56</v>
      </c>
    </row>
    <row r="15" spans="1:3" x14ac:dyDescent="0.35">
      <c r="A15" t="s">
        <v>90</v>
      </c>
      <c r="B15" t="s">
        <v>11</v>
      </c>
      <c r="C15" t="s">
        <v>97</v>
      </c>
    </row>
    <row r="16" spans="1:3" x14ac:dyDescent="0.35">
      <c r="A16" t="s">
        <v>90</v>
      </c>
      <c r="B16" t="s">
        <v>11</v>
      </c>
      <c r="C16" t="s">
        <v>52</v>
      </c>
    </row>
    <row r="17" spans="1:3" x14ac:dyDescent="0.35">
      <c r="A17" t="s">
        <v>90</v>
      </c>
      <c r="B17" t="s">
        <v>11</v>
      </c>
      <c r="C17" t="s">
        <v>57</v>
      </c>
    </row>
    <row r="18" spans="1:3" x14ac:dyDescent="0.35">
      <c r="A18" t="s">
        <v>90</v>
      </c>
      <c r="B18" t="s">
        <v>11</v>
      </c>
      <c r="C18" t="s">
        <v>58</v>
      </c>
    </row>
    <row r="19" spans="1:3" x14ac:dyDescent="0.35">
      <c r="A19" t="s">
        <v>90</v>
      </c>
      <c r="B19" t="s">
        <v>15</v>
      </c>
      <c r="C19" t="s">
        <v>61</v>
      </c>
    </row>
    <row r="20" spans="1:3" x14ac:dyDescent="0.35">
      <c r="A20" t="s">
        <v>90</v>
      </c>
      <c r="B20" t="s">
        <v>15</v>
      </c>
      <c r="C20" t="s">
        <v>98</v>
      </c>
    </row>
    <row r="21" spans="1:3" x14ac:dyDescent="0.35">
      <c r="A21" t="s">
        <v>90</v>
      </c>
      <c r="B21" t="s">
        <v>15</v>
      </c>
      <c r="C21" t="s">
        <v>64</v>
      </c>
    </row>
    <row r="22" spans="1:3" x14ac:dyDescent="0.35">
      <c r="A22" t="s">
        <v>90</v>
      </c>
      <c r="B22" t="s">
        <v>15</v>
      </c>
      <c r="C22" t="s">
        <v>65</v>
      </c>
    </row>
    <row r="23" spans="1:3" x14ac:dyDescent="0.35">
      <c r="A23" t="s">
        <v>90</v>
      </c>
      <c r="B23" t="s">
        <v>15</v>
      </c>
      <c r="C23" t="s">
        <v>70</v>
      </c>
    </row>
    <row r="24" spans="1:3" x14ac:dyDescent="0.35">
      <c r="A24" t="s">
        <v>90</v>
      </c>
      <c r="B24" t="s">
        <v>15</v>
      </c>
      <c r="C24" t="s">
        <v>69</v>
      </c>
    </row>
    <row r="25" spans="1:3" x14ac:dyDescent="0.35">
      <c r="A25" t="s">
        <v>90</v>
      </c>
      <c r="B25" t="s">
        <v>15</v>
      </c>
      <c r="C25" t="s">
        <v>68</v>
      </c>
    </row>
    <row r="26" spans="1:3" x14ac:dyDescent="0.35">
      <c r="A26" t="s">
        <v>90</v>
      </c>
      <c r="B26" t="s">
        <v>15</v>
      </c>
      <c r="C26" t="s">
        <v>62</v>
      </c>
    </row>
    <row r="27" spans="1:3" x14ac:dyDescent="0.35">
      <c r="A27" t="s">
        <v>90</v>
      </c>
      <c r="B27" t="s">
        <v>15</v>
      </c>
      <c r="C27" t="s">
        <v>63</v>
      </c>
    </row>
    <row r="28" spans="1:3" x14ac:dyDescent="0.35">
      <c r="A28" t="s">
        <v>90</v>
      </c>
      <c r="B28" t="s">
        <v>15</v>
      </c>
      <c r="C28" t="s">
        <v>60</v>
      </c>
    </row>
    <row r="29" spans="1:3" x14ac:dyDescent="0.35">
      <c r="A29" t="s">
        <v>90</v>
      </c>
      <c r="B29" t="s">
        <v>15</v>
      </c>
      <c r="C29" t="s">
        <v>66</v>
      </c>
    </row>
    <row r="30" spans="1:3" x14ac:dyDescent="0.35">
      <c r="A30" t="s">
        <v>90</v>
      </c>
      <c r="B30" t="s">
        <v>15</v>
      </c>
      <c r="C30" t="s">
        <v>99</v>
      </c>
    </row>
    <row r="31" spans="1:3" x14ac:dyDescent="0.35">
      <c r="A31" t="s">
        <v>90</v>
      </c>
      <c r="B31" t="s">
        <v>22</v>
      </c>
      <c r="C31" t="s">
        <v>91</v>
      </c>
    </row>
    <row r="32" spans="1:3" x14ac:dyDescent="0.35">
      <c r="A32" t="s">
        <v>90</v>
      </c>
      <c r="B32" t="s">
        <v>22</v>
      </c>
      <c r="C32" t="s">
        <v>72</v>
      </c>
    </row>
    <row r="33" spans="1:3" x14ac:dyDescent="0.35">
      <c r="A33" t="s">
        <v>90</v>
      </c>
      <c r="B33" t="s">
        <v>22</v>
      </c>
      <c r="C33" t="s">
        <v>92</v>
      </c>
    </row>
    <row r="34" spans="1:3" x14ac:dyDescent="0.35">
      <c r="A34" t="s">
        <v>90</v>
      </c>
      <c r="B34" t="s">
        <v>18</v>
      </c>
      <c r="C34" t="s">
        <v>83</v>
      </c>
    </row>
    <row r="35" spans="1:3" x14ac:dyDescent="0.35">
      <c r="A35" t="s">
        <v>90</v>
      </c>
      <c r="B35" t="s">
        <v>18</v>
      </c>
      <c r="C35" t="s">
        <v>77</v>
      </c>
    </row>
    <row r="36" spans="1:3" x14ac:dyDescent="0.35">
      <c r="A36" t="s">
        <v>90</v>
      </c>
      <c r="B36" t="s">
        <v>18</v>
      </c>
      <c r="C36" t="s">
        <v>82</v>
      </c>
    </row>
    <row r="37" spans="1:3" x14ac:dyDescent="0.35">
      <c r="A37" t="s">
        <v>90</v>
      </c>
      <c r="B37" t="s">
        <v>18</v>
      </c>
      <c r="C37" t="s">
        <v>75</v>
      </c>
    </row>
    <row r="38" spans="1:3" x14ac:dyDescent="0.35">
      <c r="A38" t="s">
        <v>90</v>
      </c>
      <c r="B38" t="s">
        <v>18</v>
      </c>
      <c r="C38" t="s">
        <v>85</v>
      </c>
    </row>
    <row r="39" spans="1:3" x14ac:dyDescent="0.35">
      <c r="A39" t="s">
        <v>90</v>
      </c>
      <c r="B39" t="s">
        <v>18</v>
      </c>
      <c r="C39" t="s">
        <v>86</v>
      </c>
    </row>
    <row r="40" spans="1:3" x14ac:dyDescent="0.35">
      <c r="A40" t="s">
        <v>90</v>
      </c>
      <c r="B40" t="s">
        <v>18</v>
      </c>
      <c r="C40" t="s">
        <v>76</v>
      </c>
    </row>
    <row r="41" spans="1:3" x14ac:dyDescent="0.35">
      <c r="A41" t="s">
        <v>90</v>
      </c>
      <c r="B41" t="s">
        <v>18</v>
      </c>
      <c r="C41" t="s">
        <v>80</v>
      </c>
    </row>
    <row r="42" spans="1:3" x14ac:dyDescent="0.35">
      <c r="A42" t="s">
        <v>90</v>
      </c>
      <c r="B42" t="s">
        <v>18</v>
      </c>
      <c r="C42" t="s">
        <v>73</v>
      </c>
    </row>
    <row r="43" spans="1:3" x14ac:dyDescent="0.35">
      <c r="A43" t="s">
        <v>90</v>
      </c>
      <c r="B43" t="s">
        <v>18</v>
      </c>
      <c r="C43" t="s">
        <v>84</v>
      </c>
    </row>
    <row r="44" spans="1:3" x14ac:dyDescent="0.35">
      <c r="A44" t="s">
        <v>90</v>
      </c>
      <c r="B44" t="s">
        <v>18</v>
      </c>
      <c r="C44" t="s">
        <v>74</v>
      </c>
    </row>
    <row r="45" spans="1:3" x14ac:dyDescent="0.35">
      <c r="A45" t="s">
        <v>90</v>
      </c>
      <c r="B45" t="s">
        <v>18</v>
      </c>
      <c r="C45" t="s">
        <v>79</v>
      </c>
    </row>
    <row r="46" spans="1:3" x14ac:dyDescent="0.35">
      <c r="A46" t="s">
        <v>90</v>
      </c>
      <c r="B46" t="s">
        <v>18</v>
      </c>
      <c r="C46" t="s">
        <v>78</v>
      </c>
    </row>
    <row r="47" spans="1:3" x14ac:dyDescent="0.35">
      <c r="A47" t="s">
        <v>90</v>
      </c>
      <c r="B47" t="s">
        <v>18</v>
      </c>
      <c r="C47" t="s">
        <v>81</v>
      </c>
    </row>
    <row r="48" spans="1:3" x14ac:dyDescent="0.35">
      <c r="A48" t="s">
        <v>90</v>
      </c>
      <c r="B48" t="s">
        <v>18</v>
      </c>
      <c r="C48" t="s">
        <v>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8A8E-12A3-4972-9428-EEE55967A359}">
  <sheetPr codeName="Sheet2"/>
  <dimension ref="A2:AA163"/>
  <sheetViews>
    <sheetView showGridLines="0" topLeftCell="I1" zoomScale="62" zoomScaleNormal="62" workbookViewId="0">
      <selection activeCell="T10" sqref="T10"/>
    </sheetView>
  </sheetViews>
  <sheetFormatPr defaultRowHeight="14.5" x14ac:dyDescent="0.35"/>
  <cols>
    <col min="1" max="1" width="11.81640625" bestFit="1" customWidth="1"/>
    <col min="2" max="2" width="36.453125" customWidth="1"/>
    <col min="3" max="3" width="24" bestFit="1" customWidth="1"/>
    <col min="4" max="4" width="11.90625" style="4" customWidth="1"/>
    <col min="5" max="5" width="9.08984375" customWidth="1"/>
    <col min="6" max="7" width="20.1796875" style="8" customWidth="1"/>
    <col min="8" max="12" width="19.90625" style="8" customWidth="1"/>
    <col min="13" max="13" width="14.90625" style="8" customWidth="1"/>
    <col min="14" max="23" width="13.6328125" style="8" customWidth="1"/>
    <col min="24" max="26" width="13.453125" style="8" customWidth="1"/>
  </cols>
  <sheetData>
    <row r="2" spans="1:27" s="14" customFormat="1" ht="23.5" customHeight="1" x14ac:dyDescent="0.35">
      <c r="A2" s="6"/>
      <c r="B2" s="6"/>
      <c r="C2" s="6"/>
      <c r="D2" s="6"/>
      <c r="E2" s="6"/>
      <c r="F2" s="30" t="s">
        <v>249</v>
      </c>
      <c r="G2" s="3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7" s="14" customFormat="1" ht="23.5" customHeight="1" x14ac:dyDescent="0.35">
      <c r="A3" s="6" t="s">
        <v>0</v>
      </c>
      <c r="B3" s="6" t="s">
        <v>220</v>
      </c>
      <c r="C3" s="6" t="s">
        <v>1</v>
      </c>
      <c r="D3" s="22" t="s">
        <v>229</v>
      </c>
      <c r="E3" s="6" t="s">
        <v>238</v>
      </c>
      <c r="F3" s="15">
        <v>2017</v>
      </c>
      <c r="G3" s="15">
        <v>2018</v>
      </c>
      <c r="H3" s="15">
        <v>2019</v>
      </c>
      <c r="I3" s="15">
        <v>2020</v>
      </c>
      <c r="J3" s="15">
        <v>2021</v>
      </c>
      <c r="K3" s="15">
        <v>2022</v>
      </c>
      <c r="L3" s="15">
        <v>2023</v>
      </c>
      <c r="M3" s="15" t="s">
        <v>309</v>
      </c>
      <c r="N3" s="15" t="s">
        <v>276</v>
      </c>
      <c r="O3" s="15" t="s">
        <v>275</v>
      </c>
      <c r="P3" s="15" t="s">
        <v>274</v>
      </c>
      <c r="Q3" s="15" t="s">
        <v>268</v>
      </c>
      <c r="R3" s="15" t="s">
        <v>269</v>
      </c>
      <c r="S3" s="15" t="s">
        <v>270</v>
      </c>
      <c r="T3" s="15" t="s">
        <v>310</v>
      </c>
      <c r="U3" s="15" t="s">
        <v>279</v>
      </c>
      <c r="V3" s="15" t="s">
        <v>278</v>
      </c>
      <c r="W3" s="15" t="s">
        <v>277</v>
      </c>
      <c r="X3" s="15" t="s">
        <v>271</v>
      </c>
      <c r="Y3" s="15" t="s">
        <v>272</v>
      </c>
      <c r="Z3" s="15" t="s">
        <v>273</v>
      </c>
    </row>
    <row r="4" spans="1:27" x14ac:dyDescent="0.35">
      <c r="A4" s="2" t="s">
        <v>3</v>
      </c>
      <c r="B4" s="2" t="s">
        <v>216</v>
      </c>
      <c r="C4" s="2" t="s">
        <v>30</v>
      </c>
      <c r="D4" s="5" t="s">
        <v>45</v>
      </c>
      <c r="E4" s="21">
        <v>1</v>
      </c>
      <c r="F4" s="11">
        <v>32910.370000000003</v>
      </c>
      <c r="G4" s="11">
        <v>34468.39</v>
      </c>
      <c r="H4" s="11">
        <v>36107.33</v>
      </c>
      <c r="I4" s="11">
        <v>32701.24</v>
      </c>
      <c r="J4" s="11">
        <v>29840.83</v>
      </c>
      <c r="K4" s="11">
        <v>31075.21</v>
      </c>
      <c r="L4" s="11">
        <v>32287.599999999999</v>
      </c>
      <c r="M4" s="11">
        <f>LN(F4)</f>
        <v>10.401543084657535</v>
      </c>
      <c r="N4" s="11">
        <f t="shared" ref="M4:S8" si="0">LN(G4)</f>
        <v>10.447797951138398</v>
      </c>
      <c r="O4" s="11">
        <f t="shared" si="0"/>
        <v>10.494251170801114</v>
      </c>
      <c r="P4" s="11">
        <f t="shared" si="0"/>
        <v>10.395168276655678</v>
      </c>
      <c r="Q4" s="11">
        <f t="shared" si="0"/>
        <v>10.303632868944272</v>
      </c>
      <c r="R4" s="11">
        <f t="shared" si="0"/>
        <v>10.344165674200005</v>
      </c>
      <c r="S4" s="11">
        <f t="shared" si="0"/>
        <v>10.382438534573129</v>
      </c>
      <c r="T4" s="25">
        <f>(M4-M$9)^2</f>
        <v>8.2578369481907225E-4</v>
      </c>
      <c r="U4" s="25">
        <f t="shared" ref="T4:Z8" si="1">(N4-N$9)^2</f>
        <v>7.7760280696627002E-4</v>
      </c>
      <c r="V4" s="25">
        <f t="shared" si="1"/>
        <v>9.4994187054981414E-4</v>
      </c>
      <c r="W4" s="25">
        <f t="shared" si="1"/>
        <v>4.3247312851913056E-4</v>
      </c>
      <c r="X4" s="25">
        <f t="shared" si="1"/>
        <v>1.2822121196951664E-2</v>
      </c>
      <c r="Y4" s="25">
        <f t="shared" si="1"/>
        <v>1.0834534198521002E-2</v>
      </c>
      <c r="Z4" s="25">
        <f t="shared" si="1"/>
        <v>8.7305896136128866E-3</v>
      </c>
    </row>
    <row r="5" spans="1:27" x14ac:dyDescent="0.35">
      <c r="A5" s="2"/>
      <c r="B5" s="2" t="s">
        <v>216</v>
      </c>
      <c r="C5" s="2" t="s">
        <v>29</v>
      </c>
      <c r="D5" s="5" t="s">
        <v>45</v>
      </c>
      <c r="E5" s="21">
        <v>1</v>
      </c>
      <c r="F5" s="11">
        <v>30232.560000000001</v>
      </c>
      <c r="G5" s="11">
        <v>31693.67</v>
      </c>
      <c r="H5" s="11">
        <v>33189.49</v>
      </c>
      <c r="I5" s="11">
        <v>32685.57</v>
      </c>
      <c r="J5" s="11">
        <v>33439.51</v>
      </c>
      <c r="K5" s="11">
        <v>34674.379999999997</v>
      </c>
      <c r="L5" s="11">
        <v>35889.29</v>
      </c>
      <c r="M5" s="11">
        <f t="shared" si="0"/>
        <v>10.316674768276663</v>
      </c>
      <c r="N5" s="11">
        <f t="shared" si="0"/>
        <v>10.363872255383173</v>
      </c>
      <c r="O5" s="11">
        <f t="shared" si="0"/>
        <v>10.409988538521842</v>
      </c>
      <c r="P5" s="11">
        <f t="shared" si="0"/>
        <v>10.394688975087059</v>
      </c>
      <c r="Q5" s="11">
        <f t="shared" si="0"/>
        <v>10.417493413981232</v>
      </c>
      <c r="R5" s="11">
        <f t="shared" si="0"/>
        <v>10.453756364705946</v>
      </c>
      <c r="S5" s="11">
        <f t="shared" si="0"/>
        <v>10.488194201276706</v>
      </c>
      <c r="T5" s="25">
        <f t="shared" si="1"/>
        <v>3.1507861573236979E-3</v>
      </c>
      <c r="U5" s="25">
        <f t="shared" si="1"/>
        <v>3.1405001304747227E-3</v>
      </c>
      <c r="V5" s="25">
        <f t="shared" si="1"/>
        <v>2.8559944847810189E-3</v>
      </c>
      <c r="W5" s="25">
        <f t="shared" si="1"/>
        <v>4.5263795811947214E-4</v>
      </c>
      <c r="X5" s="25">
        <f t="shared" si="1"/>
        <v>3.9154985577745421E-7</v>
      </c>
      <c r="Y5" s="25">
        <f t="shared" si="1"/>
        <v>3.0267843780633583E-5</v>
      </c>
      <c r="Z5" s="25">
        <f t="shared" si="1"/>
        <v>1.5173417145311892E-4</v>
      </c>
    </row>
    <row r="6" spans="1:27" x14ac:dyDescent="0.35">
      <c r="A6" s="2"/>
      <c r="B6" s="2" t="s">
        <v>216</v>
      </c>
      <c r="C6" s="2" t="s">
        <v>31</v>
      </c>
      <c r="D6" s="5" t="s">
        <v>45</v>
      </c>
      <c r="E6" s="21">
        <v>1</v>
      </c>
      <c r="F6" s="11">
        <v>156302.19</v>
      </c>
      <c r="G6" s="11">
        <v>163462.24</v>
      </c>
      <c r="H6" s="11">
        <v>170121.97</v>
      </c>
      <c r="I6" s="11">
        <v>169229.74</v>
      </c>
      <c r="J6" s="11">
        <v>175579.69</v>
      </c>
      <c r="K6" s="11">
        <v>181208.05</v>
      </c>
      <c r="L6" s="11">
        <v>187649.79</v>
      </c>
      <c r="M6" s="11">
        <f t="shared" si="0"/>
        <v>11.959546527827722</v>
      </c>
      <c r="N6" s="11">
        <f t="shared" si="0"/>
        <v>12.004337294634613</v>
      </c>
      <c r="O6" s="11">
        <f t="shared" si="0"/>
        <v>12.044270929361655</v>
      </c>
      <c r="P6" s="11">
        <f t="shared" si="0"/>
        <v>12.039012479030331</v>
      </c>
      <c r="Q6" s="11">
        <f t="shared" si="0"/>
        <v>12.075848292901696</v>
      </c>
      <c r="R6" s="11">
        <f t="shared" si="0"/>
        <v>12.107401097652774</v>
      </c>
      <c r="S6" s="11">
        <f t="shared" si="0"/>
        <v>12.142332685457825</v>
      </c>
      <c r="T6" s="25">
        <f t="shared" si="1"/>
        <v>2.5177434960992064</v>
      </c>
      <c r="U6" s="25">
        <f t="shared" si="1"/>
        <v>2.5104021810935926</v>
      </c>
      <c r="V6" s="25">
        <f t="shared" si="1"/>
        <v>2.4990579055111111</v>
      </c>
      <c r="W6" s="25">
        <f t="shared" si="1"/>
        <v>2.6342855052776213</v>
      </c>
      <c r="X6" s="25">
        <f t="shared" si="1"/>
        <v>2.7522166921195459</v>
      </c>
      <c r="Y6" s="25">
        <f t="shared" si="1"/>
        <v>2.7527666268769337</v>
      </c>
      <c r="Z6" s="25">
        <f t="shared" si="1"/>
        <v>2.7770773553750994</v>
      </c>
    </row>
    <row r="7" spans="1:27" x14ac:dyDescent="0.35">
      <c r="A7" s="2"/>
      <c r="B7" s="2" t="s">
        <v>217</v>
      </c>
      <c r="C7" s="2" t="s">
        <v>218</v>
      </c>
      <c r="D7" s="5" t="s">
        <v>48</v>
      </c>
      <c r="E7" s="21">
        <v>1</v>
      </c>
      <c r="F7" s="11">
        <v>14824.41</v>
      </c>
      <c r="G7" s="11">
        <v>15560.6</v>
      </c>
      <c r="H7" s="11">
        <v>16119.3</v>
      </c>
      <c r="I7" s="11">
        <v>15371.09</v>
      </c>
      <c r="J7" s="11">
        <v>15659.54</v>
      </c>
      <c r="K7" s="11">
        <v>16025.89</v>
      </c>
      <c r="L7" s="11">
        <v>16256.58</v>
      </c>
      <c r="M7" s="11">
        <f t="shared" si="0"/>
        <v>9.6040304254348552</v>
      </c>
      <c r="N7" s="11">
        <f t="shared" si="0"/>
        <v>9.6524973574002608</v>
      </c>
      <c r="O7" s="11">
        <f t="shared" si="0"/>
        <v>9.6877725908001384</v>
      </c>
      <c r="P7" s="11">
        <f t="shared" si="0"/>
        <v>9.640243751389626</v>
      </c>
      <c r="Q7" s="11">
        <f t="shared" si="0"/>
        <v>9.6588355949115758</v>
      </c>
      <c r="R7" s="11">
        <f t="shared" si="0"/>
        <v>9.6819608184682089</v>
      </c>
      <c r="S7" s="11">
        <f t="shared" si="0"/>
        <v>9.6962530288755815</v>
      </c>
      <c r="T7" s="25">
        <f t="shared" si="1"/>
        <v>0.59101685622263855</v>
      </c>
      <c r="U7" s="25">
        <f t="shared" si="1"/>
        <v>0.58892587940313501</v>
      </c>
      <c r="V7" s="25">
        <f t="shared" si="1"/>
        <v>0.60164448437080198</v>
      </c>
      <c r="W7" s="25">
        <f t="shared" si="1"/>
        <v>0.6017423151353013</v>
      </c>
      <c r="X7" s="25">
        <f t="shared" si="1"/>
        <v>0.5746126337367512</v>
      </c>
      <c r="Y7" s="25">
        <f t="shared" si="1"/>
        <v>0.58720637844209755</v>
      </c>
      <c r="Z7" s="25">
        <f t="shared" si="1"/>
        <v>0.6078122246501596</v>
      </c>
    </row>
    <row r="8" spans="1:27" x14ac:dyDescent="0.35">
      <c r="A8" s="2"/>
      <c r="B8" s="2" t="s">
        <v>217</v>
      </c>
      <c r="C8" s="2" t="s">
        <v>219</v>
      </c>
      <c r="D8" s="5" t="s">
        <v>48</v>
      </c>
      <c r="E8" s="21">
        <v>1</v>
      </c>
      <c r="F8" s="11">
        <v>14504.85</v>
      </c>
      <c r="G8" s="11">
        <v>15230.53</v>
      </c>
      <c r="H8" s="11">
        <v>16008.37</v>
      </c>
      <c r="I8" s="11">
        <v>14923.73</v>
      </c>
      <c r="J8" s="11">
        <v>15192.06</v>
      </c>
      <c r="K8" s="11">
        <v>15583.84</v>
      </c>
      <c r="L8" s="11">
        <v>15837.92</v>
      </c>
      <c r="M8" s="11">
        <f t="shared" si="0"/>
        <v>9.5822383552403991</v>
      </c>
      <c r="N8" s="11">
        <f t="shared" si="0"/>
        <v>9.6310572450210721</v>
      </c>
      <c r="O8" s="11">
        <f t="shared" si="0"/>
        <v>9.6808669894397354</v>
      </c>
      <c r="P8" s="11">
        <f t="shared" si="0"/>
        <v>9.6107078425129586</v>
      </c>
      <c r="Q8" s="11">
        <f t="shared" si="0"/>
        <v>9.6285282019314007</v>
      </c>
      <c r="R8" s="11">
        <f t="shared" si="0"/>
        <v>9.6539897588891588</v>
      </c>
      <c r="S8" s="11">
        <f t="shared" si="0"/>
        <v>9.6701623436147806</v>
      </c>
      <c r="T8" s="25">
        <f t="shared" si="1"/>
        <v>0.62499820067311684</v>
      </c>
      <c r="U8" s="25">
        <f t="shared" si="1"/>
        <v>0.62229248821988925</v>
      </c>
      <c r="V8" s="25">
        <f t="shared" si="1"/>
        <v>0.61240493402602736</v>
      </c>
      <c r="W8" s="25">
        <f t="shared" si="1"/>
        <v>0.64843790585215533</v>
      </c>
      <c r="X8" s="25">
        <f t="shared" si="1"/>
        <v>0.62147912406340056</v>
      </c>
      <c r="Y8" s="25">
        <f t="shared" si="1"/>
        <v>0.63085686464023083</v>
      </c>
      <c r="Z8" s="25">
        <f t="shared" si="1"/>
        <v>0.64917475191522689</v>
      </c>
    </row>
    <row r="9" spans="1:27" x14ac:dyDescent="0.35">
      <c r="A9" s="3"/>
      <c r="B9" s="3"/>
      <c r="C9" s="3"/>
      <c r="D9" s="23"/>
      <c r="E9" s="23"/>
      <c r="F9" s="24"/>
      <c r="G9" s="24"/>
      <c r="H9" s="24"/>
      <c r="I9" s="24"/>
      <c r="J9" s="24"/>
      <c r="K9" s="24"/>
      <c r="L9" s="24"/>
      <c r="M9" s="24">
        <f>AVERAGE(M4:M8)</f>
        <v>10.372806632287434</v>
      </c>
      <c r="N9" s="24">
        <f t="shared" ref="N9:Z9" si="2">AVERAGE(N4:N8)</f>
        <v>10.419912420715502</v>
      </c>
      <c r="O9" s="24">
        <f t="shared" si="2"/>
        <v>10.463430043784896</v>
      </c>
      <c r="P9" s="24">
        <f t="shared" si="2"/>
        <v>10.415964264935131</v>
      </c>
      <c r="Q9" s="24">
        <f t="shared" si="2"/>
        <v>10.416867674534036</v>
      </c>
      <c r="R9" s="24">
        <f t="shared" si="2"/>
        <v>10.448254742783218</v>
      </c>
      <c r="S9" s="24">
        <f t="shared" si="2"/>
        <v>10.475876158759604</v>
      </c>
      <c r="T9" s="26">
        <f>AVERAGE(T4:T8)</f>
        <v>0.7475470245694209</v>
      </c>
      <c r="U9" s="26">
        <f t="shared" si="2"/>
        <v>0.74510773033081157</v>
      </c>
      <c r="V9" s="26">
        <f t="shared" si="2"/>
        <v>0.7433826520526543</v>
      </c>
      <c r="W9" s="26">
        <f t="shared" si="2"/>
        <v>0.7770701674703433</v>
      </c>
      <c r="X9" s="26">
        <f t="shared" si="2"/>
        <v>0.79222619253330107</v>
      </c>
      <c r="Y9" s="26">
        <f t="shared" si="2"/>
        <v>0.79633893440031278</v>
      </c>
      <c r="Z9" s="26">
        <f t="shared" si="2"/>
        <v>0.80858933114511056</v>
      </c>
    </row>
    <row r="10" spans="1:27" x14ac:dyDescent="0.35">
      <c r="A10" s="3" t="s">
        <v>3</v>
      </c>
      <c r="B10" s="3"/>
      <c r="C10" s="3"/>
      <c r="D10" s="23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6">
        <f t="shared" ref="T10:Z10" si="3">SQRT(T9)</f>
        <v>0.86460801787250441</v>
      </c>
      <c r="U10" s="26">
        <f t="shared" si="3"/>
        <v>0.86319622933074236</v>
      </c>
      <c r="V10" s="26">
        <f t="shared" si="3"/>
        <v>0.86219641152851845</v>
      </c>
      <c r="W10" s="26">
        <f t="shared" si="3"/>
        <v>0.88151583506499942</v>
      </c>
      <c r="X10" s="26">
        <f t="shared" si="3"/>
        <v>0.89007089185822785</v>
      </c>
      <c r="Y10" s="26">
        <f t="shared" si="3"/>
        <v>0.89237824626125484</v>
      </c>
      <c r="Z10" s="26">
        <f t="shared" si="3"/>
        <v>0.89921595356460982</v>
      </c>
    </row>
    <row r="11" spans="1:27" x14ac:dyDescent="0.35">
      <c r="A11" s="2" t="s">
        <v>3</v>
      </c>
      <c r="B11" s="2" t="s">
        <v>212</v>
      </c>
      <c r="C11" s="2" t="s">
        <v>213</v>
      </c>
      <c r="D11" s="5" t="s">
        <v>45</v>
      </c>
      <c r="E11" s="21">
        <v>1</v>
      </c>
      <c r="F11" s="11">
        <v>24259.3</v>
      </c>
      <c r="G11" s="11">
        <v>24917.16</v>
      </c>
      <c r="H11" s="11">
        <v>26328.92</v>
      </c>
      <c r="I11" s="11">
        <v>28901.35</v>
      </c>
      <c r="J11" s="11">
        <v>29840.83</v>
      </c>
      <c r="K11" s="11">
        <v>31075.21</v>
      </c>
      <c r="L11" s="11">
        <v>32287.599999999999</v>
      </c>
      <c r="M11" s="11">
        <f t="shared" ref="M11:M20" si="4">LN(F11)</f>
        <v>10.096555328000962</v>
      </c>
      <c r="N11" s="11">
        <f t="shared" ref="N11:N20" si="5">LN(G11)</f>
        <v>10.123312001719922</v>
      </c>
      <c r="O11" s="11">
        <f t="shared" ref="O11:O20" si="6">LN(H11)</f>
        <v>10.178423233798739</v>
      </c>
      <c r="P11" s="11">
        <f t="shared" ref="P11:P20" si="7">LN(I11)</f>
        <v>10.271643585812283</v>
      </c>
      <c r="Q11" s="11">
        <f t="shared" ref="Q11:Q20" si="8">LN(J11)</f>
        <v>10.303632868944272</v>
      </c>
      <c r="R11" s="11">
        <f t="shared" ref="R11:R20" si="9">LN(K11)</f>
        <v>10.344165674200005</v>
      </c>
      <c r="S11" s="11">
        <f t="shared" ref="S11:S20" si="10">LN(L11)</f>
        <v>10.382438534573129</v>
      </c>
      <c r="T11" s="25">
        <f t="shared" ref="T11:T20" si="11">(M11-M$21)^2</f>
        <v>8.3456526505416351E-2</v>
      </c>
      <c r="U11" s="25">
        <f t="shared" ref="U11:U20" si="12">(N11-N$21)^2</f>
        <v>8.9834260912197955E-2</v>
      </c>
      <c r="V11" s="25">
        <f t="shared" ref="V11:V20" si="13">(O11-O$21)^2</f>
        <v>8.6867093451274191E-2</v>
      </c>
      <c r="W11" s="25">
        <f t="shared" ref="W11:W20" si="14">(P11-P$21)^2</f>
        <v>7.6665839647731548E-2</v>
      </c>
      <c r="X11" s="25">
        <f t="shared" ref="X11:X20" si="15">(Q11-Q$21)^2</f>
        <v>7.3485488543393263E-2</v>
      </c>
      <c r="Y11" s="25">
        <f t="shared" ref="Y11:Y20" si="16">(R11-R$21)^2</f>
        <v>7.396626888799672E-2</v>
      </c>
      <c r="Z11" s="25">
        <f t="shared" ref="Z11:Z20" si="17">(S11-S$21)^2</f>
        <v>7.5079073365039578E-2</v>
      </c>
      <c r="AA11" s="27"/>
    </row>
    <row r="12" spans="1:27" x14ac:dyDescent="0.35">
      <c r="A12" s="2"/>
      <c r="B12" s="2" t="s">
        <v>212</v>
      </c>
      <c r="C12" s="2" t="s">
        <v>214</v>
      </c>
      <c r="D12" s="5" t="s">
        <v>45</v>
      </c>
      <c r="E12" s="21">
        <v>1</v>
      </c>
      <c r="F12" s="11">
        <v>47327.03</v>
      </c>
      <c r="G12" s="11">
        <v>48635.62</v>
      </c>
      <c r="H12" s="11">
        <v>50244.46</v>
      </c>
      <c r="I12" s="11">
        <v>54106.879999999997</v>
      </c>
      <c r="J12" s="11">
        <v>55654.98</v>
      </c>
      <c r="K12" s="11">
        <v>58385.7</v>
      </c>
      <c r="L12" s="11">
        <v>61038.43</v>
      </c>
      <c r="M12" s="11">
        <f t="shared" si="4"/>
        <v>10.764836870033424</v>
      </c>
      <c r="N12" s="11">
        <f t="shared" si="5"/>
        <v>10.792111463243257</v>
      </c>
      <c r="O12" s="11">
        <f t="shared" si="6"/>
        <v>10.824655571087263</v>
      </c>
      <c r="P12" s="11">
        <f t="shared" si="7"/>
        <v>10.898716628652794</v>
      </c>
      <c r="Q12" s="11">
        <f t="shared" si="8"/>
        <v>10.926926840570511</v>
      </c>
      <c r="R12" s="11">
        <f t="shared" si="9"/>
        <v>10.974826275818778</v>
      </c>
      <c r="S12" s="11">
        <f t="shared" si="10"/>
        <v>11.019258944788758</v>
      </c>
      <c r="T12" s="25">
        <f t="shared" si="11"/>
        <v>0.14393913146469725</v>
      </c>
      <c r="U12" s="25">
        <f t="shared" si="12"/>
        <v>0.13621696137144082</v>
      </c>
      <c r="V12" s="25">
        <f t="shared" si="13"/>
        <v>0.12355231820796576</v>
      </c>
      <c r="W12" s="25">
        <f t="shared" si="14"/>
        <v>0.12263098691432302</v>
      </c>
      <c r="X12" s="25">
        <f t="shared" si="15"/>
        <v>0.1240532238187959</v>
      </c>
      <c r="Y12" s="25">
        <f t="shared" si="16"/>
        <v>0.12866080995269891</v>
      </c>
      <c r="Z12" s="25">
        <f t="shared" si="17"/>
        <v>0.13163458050869162</v>
      </c>
    </row>
    <row r="13" spans="1:27" x14ac:dyDescent="0.35">
      <c r="A13" s="2"/>
      <c r="B13" s="2" t="s">
        <v>212</v>
      </c>
      <c r="C13" s="2" t="s">
        <v>215</v>
      </c>
      <c r="D13" s="5" t="s">
        <v>45</v>
      </c>
      <c r="E13" s="21">
        <v>1</v>
      </c>
      <c r="F13" s="11">
        <v>31672.799999999999</v>
      </c>
      <c r="G13" s="11">
        <v>33012.35</v>
      </c>
      <c r="H13" s="11">
        <v>35852.120000000003</v>
      </c>
      <c r="I13" s="11">
        <v>44012.56</v>
      </c>
      <c r="J13" s="11">
        <v>45696.160000000003</v>
      </c>
      <c r="K13" s="11">
        <v>47886.87</v>
      </c>
      <c r="L13" s="11">
        <v>49985.51</v>
      </c>
      <c r="M13" s="11">
        <f t="shared" si="4"/>
        <v>10.36321354737073</v>
      </c>
      <c r="N13" s="11">
        <f t="shared" si="5"/>
        <v>10.404637012861631</v>
      </c>
      <c r="O13" s="11">
        <f t="shared" si="6"/>
        <v>10.487157979565257</v>
      </c>
      <c r="P13" s="11">
        <f t="shared" si="7"/>
        <v>10.692230326711456</v>
      </c>
      <c r="Q13" s="11">
        <f t="shared" si="8"/>
        <v>10.729769547093687</v>
      </c>
      <c r="R13" s="11">
        <f t="shared" si="9"/>
        <v>10.77659663308838</v>
      </c>
      <c r="S13" s="11">
        <f t="shared" si="10"/>
        <v>10.819488442410149</v>
      </c>
      <c r="T13" s="25">
        <f t="shared" si="11"/>
        <v>4.9418238144135389E-4</v>
      </c>
      <c r="U13" s="25">
        <f t="shared" si="12"/>
        <v>3.3850957685044525E-4</v>
      </c>
      <c r="V13" s="25">
        <f t="shared" si="13"/>
        <v>1.9607016033674571E-4</v>
      </c>
      <c r="W13" s="25">
        <f t="shared" si="14"/>
        <v>2.0649911938530347E-2</v>
      </c>
      <c r="X13" s="25">
        <f t="shared" si="15"/>
        <v>2.4041931583923044E-2</v>
      </c>
      <c r="Y13" s="25">
        <f t="shared" si="16"/>
        <v>2.5748552418210509E-2</v>
      </c>
      <c r="Z13" s="25">
        <f t="shared" si="17"/>
        <v>2.6583443620332031E-2</v>
      </c>
    </row>
    <row r="14" spans="1:27" x14ac:dyDescent="0.35">
      <c r="A14" s="2" t="s">
        <v>28</v>
      </c>
      <c r="B14" s="2" t="s">
        <v>237</v>
      </c>
      <c r="C14" s="2" t="s">
        <v>28</v>
      </c>
      <c r="D14" s="5" t="s">
        <v>45</v>
      </c>
      <c r="E14" s="21">
        <v>1</v>
      </c>
      <c r="F14" s="11">
        <v>157636.6</v>
      </c>
      <c r="G14" s="11">
        <v>165769</v>
      </c>
      <c r="H14" s="11">
        <v>174800</v>
      </c>
      <c r="I14" s="11">
        <v>169700</v>
      </c>
      <c r="J14" s="11">
        <v>175005</v>
      </c>
      <c r="K14" s="11">
        <v>183598</v>
      </c>
      <c r="L14" s="11">
        <v>192133</v>
      </c>
      <c r="M14" s="11">
        <f t="shared" si="4"/>
        <v>11.968047662946429</v>
      </c>
      <c r="N14" s="11">
        <f t="shared" si="5"/>
        <v>12.01835053194611</v>
      </c>
      <c r="O14" s="11">
        <f t="shared" si="6"/>
        <v>12.071397742203573</v>
      </c>
      <c r="P14" s="11">
        <f t="shared" si="7"/>
        <v>12.041787451222318</v>
      </c>
      <c r="Q14" s="11">
        <f t="shared" si="8"/>
        <v>12.072569823926067</v>
      </c>
      <c r="R14" s="11">
        <f t="shared" si="9"/>
        <v>12.120503863863007</v>
      </c>
      <c r="S14" s="11">
        <f t="shared" si="10"/>
        <v>12.165943119531574</v>
      </c>
      <c r="T14" s="25">
        <f t="shared" si="11"/>
        <v>2.5046351116351095</v>
      </c>
      <c r="U14" s="25">
        <f t="shared" si="12"/>
        <v>2.5450295961172928</v>
      </c>
      <c r="V14" s="25">
        <f t="shared" si="13"/>
        <v>2.5543783476706654</v>
      </c>
      <c r="W14" s="25">
        <f t="shared" si="14"/>
        <v>2.2298191461688814</v>
      </c>
      <c r="X14" s="25">
        <f t="shared" si="15"/>
        <v>2.2435692571936943</v>
      </c>
      <c r="Y14" s="25">
        <f t="shared" si="16"/>
        <v>2.2631314604825272</v>
      </c>
      <c r="Z14" s="25">
        <f t="shared" si="17"/>
        <v>2.2785871606144998</v>
      </c>
    </row>
    <row r="15" spans="1:27" x14ac:dyDescent="0.35">
      <c r="A15" s="2" t="s">
        <v>11</v>
      </c>
      <c r="B15" s="2" t="s">
        <v>101</v>
      </c>
      <c r="C15" s="2" t="s">
        <v>128</v>
      </c>
      <c r="D15" s="5" t="s">
        <v>45</v>
      </c>
      <c r="E15" s="21">
        <v>1</v>
      </c>
      <c r="F15" s="11">
        <v>26507.62</v>
      </c>
      <c r="G15" s="11">
        <v>27728.66</v>
      </c>
      <c r="H15" s="11">
        <v>29643.119999999999</v>
      </c>
      <c r="I15" s="11">
        <v>30893.25</v>
      </c>
      <c r="J15" s="11">
        <v>31755.49</v>
      </c>
      <c r="K15" s="11">
        <v>33233.769999999997</v>
      </c>
      <c r="L15" s="11">
        <v>34607.919999999998</v>
      </c>
      <c r="M15" s="11">
        <f t="shared" si="4"/>
        <v>10.185187517810361</v>
      </c>
      <c r="N15" s="11">
        <f t="shared" si="5"/>
        <v>10.230221814326466</v>
      </c>
      <c r="O15" s="11">
        <f t="shared" si="6"/>
        <v>10.29698533702814</v>
      </c>
      <c r="P15" s="11">
        <f t="shared" si="7"/>
        <v>10.338292992420961</v>
      </c>
      <c r="Q15" s="11">
        <f t="shared" si="8"/>
        <v>10.365820902758868</v>
      </c>
      <c r="R15" s="11">
        <f t="shared" si="9"/>
        <v>10.411321806613753</v>
      </c>
      <c r="S15" s="11">
        <f t="shared" si="10"/>
        <v>10.451837836585915</v>
      </c>
      <c r="T15" s="25">
        <f t="shared" si="11"/>
        <v>4.0102562787235979E-2</v>
      </c>
      <c r="U15" s="25">
        <f t="shared" si="12"/>
        <v>3.7177172379792615E-2</v>
      </c>
      <c r="V15" s="25">
        <f t="shared" si="13"/>
        <v>3.103591718293168E-2</v>
      </c>
      <c r="W15" s="25">
        <f t="shared" si="14"/>
        <v>4.419941202843293E-2</v>
      </c>
      <c r="X15" s="25">
        <f t="shared" si="15"/>
        <v>4.363671825203979E-2</v>
      </c>
      <c r="Y15" s="25">
        <f t="shared" si="16"/>
        <v>4.1947657006052623E-2</v>
      </c>
      <c r="Z15" s="25">
        <f t="shared" si="17"/>
        <v>4.1863740561436005E-2</v>
      </c>
    </row>
    <row r="16" spans="1:27" x14ac:dyDescent="0.35">
      <c r="A16" s="2"/>
      <c r="B16" s="2" t="s">
        <v>101</v>
      </c>
      <c r="C16" s="2" t="s">
        <v>129</v>
      </c>
      <c r="D16" s="5" t="s">
        <v>45</v>
      </c>
      <c r="E16" s="21">
        <v>1</v>
      </c>
      <c r="F16" s="11">
        <v>19064.55</v>
      </c>
      <c r="G16" s="11">
        <v>19730.61</v>
      </c>
      <c r="H16" s="11">
        <v>20801.810000000001</v>
      </c>
      <c r="I16" s="11">
        <v>23496.62</v>
      </c>
      <c r="J16" s="11">
        <v>24000.07</v>
      </c>
      <c r="K16" s="11">
        <v>24869.67</v>
      </c>
      <c r="L16" s="11">
        <v>25739.64</v>
      </c>
      <c r="M16" s="11">
        <f t="shared" si="4"/>
        <v>9.8555858685512572</v>
      </c>
      <c r="N16" s="11">
        <f t="shared" si="5"/>
        <v>9.8899265159234222</v>
      </c>
      <c r="O16" s="11">
        <f t="shared" si="6"/>
        <v>9.9427952811342255</v>
      </c>
      <c r="P16" s="11">
        <f t="shared" si="7"/>
        <v>10.06461186000052</v>
      </c>
      <c r="Q16" s="11">
        <f t="shared" si="8"/>
        <v>10.085812025992496</v>
      </c>
      <c r="R16" s="11">
        <f t="shared" si="9"/>
        <v>10.121404267710622</v>
      </c>
      <c r="S16" s="11">
        <f t="shared" si="10"/>
        <v>10.155787495038327</v>
      </c>
      <c r="T16" s="25">
        <f t="shared" si="11"/>
        <v>0.28074938579547665</v>
      </c>
      <c r="U16" s="25">
        <f t="shared" si="12"/>
        <v>0.28420534096327338</v>
      </c>
      <c r="V16" s="25">
        <f t="shared" si="13"/>
        <v>0.28128193424359832</v>
      </c>
      <c r="W16" s="25">
        <f t="shared" si="14"/>
        <v>0.23417633503500482</v>
      </c>
      <c r="X16" s="25">
        <f t="shared" si="15"/>
        <v>0.23902605805450111</v>
      </c>
      <c r="Y16" s="25">
        <f t="shared" si="16"/>
        <v>0.24475659601827926</v>
      </c>
      <c r="Z16" s="25">
        <f t="shared" si="17"/>
        <v>0.25065707899411466</v>
      </c>
    </row>
    <row r="17" spans="1:26" x14ac:dyDescent="0.35">
      <c r="A17" s="2"/>
      <c r="B17" s="2" t="s">
        <v>101</v>
      </c>
      <c r="C17" s="2" t="s">
        <v>130</v>
      </c>
      <c r="D17" s="5" t="s">
        <v>45</v>
      </c>
      <c r="E17" s="21">
        <v>1</v>
      </c>
      <c r="F17" s="11">
        <v>21751.77</v>
      </c>
      <c r="G17" s="11">
        <v>22458.19</v>
      </c>
      <c r="H17" s="11">
        <v>23579.62</v>
      </c>
      <c r="I17" s="11">
        <v>26628.89</v>
      </c>
      <c r="J17" s="11">
        <v>27179.26</v>
      </c>
      <c r="K17" s="11">
        <v>28198.09</v>
      </c>
      <c r="L17" s="11">
        <v>29400.720000000001</v>
      </c>
      <c r="M17" s="11">
        <f t="shared" si="4"/>
        <v>9.9874504125160577</v>
      </c>
      <c r="N17" s="11">
        <f t="shared" si="5"/>
        <v>10.019410637333582</v>
      </c>
      <c r="O17" s="11">
        <f t="shared" si="6"/>
        <v>10.068138058609515</v>
      </c>
      <c r="P17" s="11">
        <f t="shared" si="7"/>
        <v>10.189751995626066</v>
      </c>
      <c r="Q17" s="11">
        <f t="shared" si="8"/>
        <v>10.210209461433106</v>
      </c>
      <c r="R17" s="11">
        <f t="shared" si="9"/>
        <v>10.247009524135937</v>
      </c>
      <c r="S17" s="11">
        <f t="shared" si="10"/>
        <v>10.288774442822822</v>
      </c>
      <c r="T17" s="25">
        <f t="shared" si="11"/>
        <v>0.15839870514095364</v>
      </c>
      <c r="U17" s="25">
        <f t="shared" si="12"/>
        <v>0.16291314488949721</v>
      </c>
      <c r="V17" s="25">
        <f t="shared" si="13"/>
        <v>0.16403910682073664</v>
      </c>
      <c r="W17" s="25">
        <f t="shared" si="14"/>
        <v>0.12872133674064976</v>
      </c>
      <c r="X17" s="25">
        <f t="shared" si="15"/>
        <v>0.1328642429580284</v>
      </c>
      <c r="Y17" s="25">
        <f t="shared" si="16"/>
        <v>0.13625219823206855</v>
      </c>
      <c r="Z17" s="25">
        <f t="shared" si="17"/>
        <v>0.1351810083152058</v>
      </c>
    </row>
    <row r="18" spans="1:26" x14ac:dyDescent="0.35">
      <c r="A18" s="2"/>
      <c r="B18" s="2" t="s">
        <v>101</v>
      </c>
      <c r="C18" s="2" t="s">
        <v>131</v>
      </c>
      <c r="D18" s="5" t="s">
        <v>45</v>
      </c>
      <c r="E18" s="21">
        <v>1</v>
      </c>
      <c r="F18" s="11">
        <v>24420.16</v>
      </c>
      <c r="G18" s="11">
        <v>25373.35</v>
      </c>
      <c r="H18" s="11">
        <v>26708.98</v>
      </c>
      <c r="I18" s="11">
        <v>28476.15</v>
      </c>
      <c r="J18" s="11">
        <v>29100.14</v>
      </c>
      <c r="K18" s="11">
        <v>30229.82</v>
      </c>
      <c r="L18" s="11">
        <v>31399.13</v>
      </c>
      <c r="M18" s="11">
        <f t="shared" si="4"/>
        <v>10.103164299649784</v>
      </c>
      <c r="N18" s="11">
        <f t="shared" si="5"/>
        <v>10.141454689599353</v>
      </c>
      <c r="O18" s="11">
        <f t="shared" si="6"/>
        <v>10.192755117430238</v>
      </c>
      <c r="P18" s="11">
        <f t="shared" si="7"/>
        <v>10.256822173803654</v>
      </c>
      <c r="Q18" s="11">
        <f t="shared" si="8"/>
        <v>10.278498264144575</v>
      </c>
      <c r="R18" s="11">
        <f t="shared" si="9"/>
        <v>10.316584133405794</v>
      </c>
      <c r="S18" s="11">
        <f t="shared" si="10"/>
        <v>10.35453546450613</v>
      </c>
      <c r="T18" s="25">
        <f t="shared" si="11"/>
        <v>7.968169408986861E-2</v>
      </c>
      <c r="U18" s="25">
        <f t="shared" si="12"/>
        <v>7.928783310194816E-2</v>
      </c>
      <c r="V18" s="25">
        <f t="shared" si="13"/>
        <v>7.8624359999860172E-2</v>
      </c>
      <c r="W18" s="25">
        <f t="shared" si="14"/>
        <v>8.5093195943869465E-2</v>
      </c>
      <c r="X18" s="25">
        <f t="shared" si="15"/>
        <v>8.7744318285049805E-2</v>
      </c>
      <c r="Y18" s="25">
        <f t="shared" si="16"/>
        <v>8.9729570381842441E-2</v>
      </c>
      <c r="Z18" s="25">
        <f t="shared" si="17"/>
        <v>9.1148850056986419E-2</v>
      </c>
    </row>
    <row r="19" spans="1:26" x14ac:dyDescent="0.35">
      <c r="A19" s="2"/>
      <c r="B19" s="2" t="s">
        <v>101</v>
      </c>
      <c r="C19" s="2" t="s">
        <v>132</v>
      </c>
      <c r="D19" s="5" t="s">
        <v>45</v>
      </c>
      <c r="E19" s="21">
        <v>1</v>
      </c>
      <c r="F19" s="11">
        <v>65200.6</v>
      </c>
      <c r="G19" s="11">
        <v>66636.070000000007</v>
      </c>
      <c r="H19" s="11">
        <v>68158.23</v>
      </c>
      <c r="I19" s="11">
        <v>78344.759999999995</v>
      </c>
      <c r="J19" s="11">
        <v>79961.7</v>
      </c>
      <c r="K19" s="11">
        <v>83010</v>
      </c>
      <c r="L19" s="11">
        <v>86249.21</v>
      </c>
      <c r="M19" s="11">
        <f t="shared" si="4"/>
        <v>11.085223950326389</v>
      </c>
      <c r="N19" s="11">
        <f t="shared" si="5"/>
        <v>11.107001301512279</v>
      </c>
      <c r="O19" s="11">
        <f t="shared" si="6"/>
        <v>11.129587192856155</v>
      </c>
      <c r="P19" s="11">
        <f t="shared" si="7"/>
        <v>11.268874366160276</v>
      </c>
      <c r="Q19" s="11">
        <f t="shared" si="8"/>
        <v>11.289303049018647</v>
      </c>
      <c r="R19" s="11">
        <f t="shared" si="9"/>
        <v>11.326716361449082</v>
      </c>
      <c r="S19" s="11">
        <f t="shared" si="10"/>
        <v>11.364996175431369</v>
      </c>
      <c r="T19" s="25">
        <f t="shared" si="11"/>
        <v>0.48969231389501694</v>
      </c>
      <c r="U19" s="25">
        <f t="shared" si="12"/>
        <v>0.46780902254897094</v>
      </c>
      <c r="V19" s="25">
        <f t="shared" si="13"/>
        <v>0.43090260143754827</v>
      </c>
      <c r="W19" s="25">
        <f t="shared" si="14"/>
        <v>0.51889664770774124</v>
      </c>
      <c r="X19" s="25">
        <f t="shared" si="15"/>
        <v>0.51063616740786932</v>
      </c>
      <c r="Y19" s="25">
        <f t="shared" si="16"/>
        <v>0.50492860230371339</v>
      </c>
      <c r="Z19" s="25">
        <f t="shared" si="17"/>
        <v>0.50204598288071833</v>
      </c>
    </row>
    <row r="20" spans="1:26" x14ac:dyDescent="0.35">
      <c r="A20" s="2"/>
      <c r="B20" s="2" t="s">
        <v>101</v>
      </c>
      <c r="C20" s="2" t="s">
        <v>114</v>
      </c>
      <c r="D20" s="5" t="s">
        <v>48</v>
      </c>
      <c r="E20" s="21">
        <v>1</v>
      </c>
      <c r="F20" s="11">
        <v>12646.96</v>
      </c>
      <c r="G20" s="11">
        <v>13412.34</v>
      </c>
      <c r="H20" s="11">
        <v>13900.21</v>
      </c>
      <c r="I20" s="11">
        <v>12868.84</v>
      </c>
      <c r="J20" s="11">
        <v>13155.65</v>
      </c>
      <c r="K20" s="11">
        <v>13659.66</v>
      </c>
      <c r="L20" s="11">
        <v>14205.45</v>
      </c>
      <c r="M20" s="11">
        <f t="shared" si="4"/>
        <v>9.4451721490695668</v>
      </c>
      <c r="N20" s="11">
        <f t="shared" si="5"/>
        <v>9.5039304576972512</v>
      </c>
      <c r="O20" s="11">
        <f t="shared" si="6"/>
        <v>9.539659226918328</v>
      </c>
      <c r="P20" s="11">
        <f t="shared" si="7"/>
        <v>9.4625641644379002</v>
      </c>
      <c r="Q20" s="11">
        <f t="shared" si="8"/>
        <v>9.4846066031241083</v>
      </c>
      <c r="R20" s="11">
        <f t="shared" si="9"/>
        <v>9.5222022426246777</v>
      </c>
      <c r="S20" s="11">
        <f t="shared" si="10"/>
        <v>9.5613809727727919</v>
      </c>
      <c r="T20" s="25">
        <f t="shared" si="11"/>
        <v>0.88411070350174792</v>
      </c>
      <c r="U20" s="25">
        <f t="shared" si="12"/>
        <v>0.84475434094513158</v>
      </c>
      <c r="V20" s="25">
        <f t="shared" si="13"/>
        <v>0.871415243433453</v>
      </c>
      <c r="W20" s="25">
        <f t="shared" si="14"/>
        <v>1.1793208283797687</v>
      </c>
      <c r="X20" s="25">
        <f t="shared" si="15"/>
        <v>1.1883361832934227</v>
      </c>
      <c r="Y20" s="25">
        <f t="shared" si="16"/>
        <v>1.1966846732216259</v>
      </c>
      <c r="Z20" s="25">
        <f t="shared" si="17"/>
        <v>1.1991633464509988</v>
      </c>
    </row>
    <row r="21" spans="1:26" x14ac:dyDescent="0.35">
      <c r="A21" s="3"/>
      <c r="B21" s="3"/>
      <c r="C21" s="3"/>
      <c r="D21" s="23"/>
      <c r="E21" s="23"/>
      <c r="F21" s="24"/>
      <c r="G21" s="24"/>
      <c r="H21" s="24"/>
      <c r="I21" s="24"/>
      <c r="J21" s="24"/>
      <c r="K21" s="24"/>
      <c r="L21" s="24"/>
      <c r="M21" s="24">
        <f t="shared" ref="M21:Z21" si="18">AVERAGE(M11:M20)</f>
        <v>10.385443760627497</v>
      </c>
      <c r="N21" s="24">
        <f t="shared" si="18"/>
        <v>10.423035642616329</v>
      </c>
      <c r="O21" s="24">
        <f t="shared" si="18"/>
        <v>10.473155474063143</v>
      </c>
      <c r="P21" s="24">
        <f t="shared" si="18"/>
        <v>10.548529554484825</v>
      </c>
      <c r="Q21" s="24">
        <f t="shared" si="18"/>
        <v>10.574714938700634</v>
      </c>
      <c r="R21" s="24">
        <f t="shared" si="18"/>
        <v>10.616133078291003</v>
      </c>
      <c r="S21" s="24">
        <f t="shared" si="18"/>
        <v>10.656444142846098</v>
      </c>
      <c r="T21" s="26">
        <f t="shared" si="18"/>
        <v>0.46652603171969637</v>
      </c>
      <c r="U21" s="26">
        <f t="shared" si="18"/>
        <v>0.46475661828063963</v>
      </c>
      <c r="V21" s="26">
        <f t="shared" si="18"/>
        <v>0.46222929926083706</v>
      </c>
      <c r="W21" s="26">
        <f t="shared" si="18"/>
        <v>0.46401736405049332</v>
      </c>
      <c r="X21" s="26">
        <f t="shared" si="18"/>
        <v>0.46673935893907181</v>
      </c>
      <c r="Y21" s="26">
        <f t="shared" si="18"/>
        <v>0.47058063889050156</v>
      </c>
      <c r="Z21" s="26">
        <f t="shared" si="18"/>
        <v>0.47319442653680233</v>
      </c>
    </row>
    <row r="22" spans="1:26" x14ac:dyDescent="0.35">
      <c r="A22" s="3" t="s">
        <v>280</v>
      </c>
      <c r="B22" s="3"/>
      <c r="C22" s="3"/>
      <c r="D22" s="23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6">
        <f t="shared" ref="T22:Z22" si="19">SQRT(T21)</f>
        <v>0.68302710906646769</v>
      </c>
      <c r="U22" s="26">
        <f t="shared" si="19"/>
        <v>0.6817306053571599</v>
      </c>
      <c r="V22" s="26">
        <f t="shared" si="19"/>
        <v>0.67987447316459604</v>
      </c>
      <c r="W22" s="26">
        <f t="shared" si="19"/>
        <v>0.68118820016974257</v>
      </c>
      <c r="X22" s="26">
        <f t="shared" si="19"/>
        <v>0.68318325428765581</v>
      </c>
      <c r="Y22" s="26">
        <f t="shared" si="19"/>
        <v>0.68598880376468363</v>
      </c>
      <c r="Z22" s="26">
        <f t="shared" si="19"/>
        <v>0.68789128976663338</v>
      </c>
    </row>
    <row r="23" spans="1:26" x14ac:dyDescent="0.35">
      <c r="A23" s="2"/>
      <c r="B23" s="2" t="s">
        <v>102</v>
      </c>
      <c r="C23" s="2" t="s">
        <v>126</v>
      </c>
      <c r="D23" s="5" t="s">
        <v>48</v>
      </c>
      <c r="E23" s="5">
        <v>0</v>
      </c>
      <c r="F23" s="11">
        <v>44776.47</v>
      </c>
      <c r="G23" s="11">
        <v>46508.29</v>
      </c>
      <c r="H23" s="11">
        <v>48923.61</v>
      </c>
      <c r="I23" s="11">
        <v>45548.77</v>
      </c>
      <c r="J23" s="11">
        <v>46425.52</v>
      </c>
      <c r="K23" s="11">
        <v>48176.44</v>
      </c>
      <c r="L23" s="11">
        <v>49891.14</v>
      </c>
      <c r="M23" s="11">
        <f t="shared" ref="M23:S25" si="20">LN(F23)</f>
        <v>10.709438057210763</v>
      </c>
      <c r="N23" s="11">
        <f t="shared" si="20"/>
        <v>10.747385855255427</v>
      </c>
      <c r="O23" s="11">
        <f t="shared" si="20"/>
        <v>10.798015381027774</v>
      </c>
      <c r="P23" s="11">
        <f t="shared" si="20"/>
        <v>10.726538899030425</v>
      </c>
      <c r="Q23" s="11">
        <f t="shared" si="20"/>
        <v>10.745604587019782</v>
      </c>
      <c r="R23" s="11">
        <f t="shared" si="20"/>
        <v>10.782625383858154</v>
      </c>
      <c r="S23" s="11">
        <f t="shared" si="20"/>
        <v>10.817598710864615</v>
      </c>
      <c r="T23" s="25">
        <f t="shared" ref="T23:Z25" si="21">(M23-M$26)^2</f>
        <v>4.3040567062238237E-2</v>
      </c>
      <c r="U23" s="25">
        <f t="shared" si="21"/>
        <v>4.2079370611850762E-2</v>
      </c>
      <c r="V23" s="25">
        <f t="shared" si="21"/>
        <v>4.3218539726792501E-2</v>
      </c>
      <c r="W23" s="25">
        <f t="shared" si="21"/>
        <v>3.8207689319399288E-2</v>
      </c>
      <c r="X23" s="25">
        <f t="shared" si="21"/>
        <v>3.7042571680465403E-2</v>
      </c>
      <c r="Y23" s="25">
        <f t="shared" si="21"/>
        <v>3.6069020018567037E-2</v>
      </c>
      <c r="Z23" s="25">
        <f t="shared" si="21"/>
        <v>3.5130273578471094E-2</v>
      </c>
    </row>
    <row r="24" spans="1:26" x14ac:dyDescent="0.35">
      <c r="A24" s="2"/>
      <c r="B24" s="2" t="s">
        <v>102</v>
      </c>
      <c r="C24" s="2" t="s">
        <v>32</v>
      </c>
      <c r="D24" s="5" t="s">
        <v>48</v>
      </c>
      <c r="E24" s="5">
        <v>0</v>
      </c>
      <c r="F24" s="11">
        <v>16800.36</v>
      </c>
      <c r="G24" s="11">
        <v>17357.75</v>
      </c>
      <c r="H24" s="11">
        <v>18263.88</v>
      </c>
      <c r="I24" s="11">
        <v>17797.41</v>
      </c>
      <c r="J24" s="11">
        <v>17869.34</v>
      </c>
      <c r="K24" s="11">
        <v>18466.240000000002</v>
      </c>
      <c r="L24" s="11">
        <v>19156.61</v>
      </c>
      <c r="M24" s="11">
        <f t="shared" si="20"/>
        <v>9.7291555937331911</v>
      </c>
      <c r="N24" s="11">
        <f t="shared" si="20"/>
        <v>9.7617943715195299</v>
      </c>
      <c r="O24" s="11">
        <f t="shared" si="20"/>
        <v>9.8126806178858139</v>
      </c>
      <c r="P24" s="11">
        <f t="shared" si="20"/>
        <v>9.7868082200752298</v>
      </c>
      <c r="Q24" s="11">
        <f t="shared" si="20"/>
        <v>9.7908416740634721</v>
      </c>
      <c r="R24" s="11">
        <f t="shared" si="20"/>
        <v>9.8236994791072068</v>
      </c>
      <c r="S24" s="11">
        <f t="shared" si="20"/>
        <v>9.8604031047642255</v>
      </c>
      <c r="T24" s="25">
        <f t="shared" si="21"/>
        <v>0.59725114983183603</v>
      </c>
      <c r="U24" s="25">
        <f t="shared" si="21"/>
        <v>0.60911611855212888</v>
      </c>
      <c r="V24" s="25">
        <f t="shared" si="21"/>
        <v>0.60441928410324453</v>
      </c>
      <c r="W24" s="25">
        <f t="shared" si="21"/>
        <v>0.55392712454055437</v>
      </c>
      <c r="X24" s="25">
        <f t="shared" si="21"/>
        <v>0.58109891824038484</v>
      </c>
      <c r="Y24" s="25">
        <f t="shared" si="21"/>
        <v>0.59137245587348675</v>
      </c>
      <c r="Z24" s="25">
        <f t="shared" si="21"/>
        <v>0.59253798488872378</v>
      </c>
    </row>
    <row r="25" spans="1:26" x14ac:dyDescent="0.35">
      <c r="A25" s="2"/>
      <c r="B25" s="2" t="s">
        <v>102</v>
      </c>
      <c r="C25" s="2" t="s">
        <v>127</v>
      </c>
      <c r="D25" s="5" t="s">
        <v>48</v>
      </c>
      <c r="E25" s="5">
        <v>0</v>
      </c>
      <c r="F25" s="11">
        <v>64044.53</v>
      </c>
      <c r="G25" s="11">
        <v>67344.710000000006</v>
      </c>
      <c r="H25" s="11">
        <v>70240.34</v>
      </c>
      <c r="I25" s="11">
        <v>64852.19</v>
      </c>
      <c r="J25" s="11">
        <v>67708.98</v>
      </c>
      <c r="K25" s="11">
        <v>71096.679999999993</v>
      </c>
      <c r="L25" s="11">
        <v>74050.47</v>
      </c>
      <c r="M25" s="11">
        <f t="shared" si="20"/>
        <v>11.067333901648254</v>
      </c>
      <c r="N25" s="11">
        <f t="shared" si="20"/>
        <v>11.117579633839071</v>
      </c>
      <c r="O25" s="11">
        <f t="shared" si="20"/>
        <v>11.159678068843981</v>
      </c>
      <c r="P25" s="11">
        <f t="shared" si="20"/>
        <v>11.079865959413402</v>
      </c>
      <c r="Q25" s="11">
        <f t="shared" si="20"/>
        <v>11.122974094121652</v>
      </c>
      <c r="R25" s="11">
        <f t="shared" si="20"/>
        <v>11.171795919905035</v>
      </c>
      <c r="S25" s="11">
        <f t="shared" si="20"/>
        <v>11.212502166738597</v>
      </c>
      <c r="T25" s="25">
        <f t="shared" si="21"/>
        <v>0.31962972558649372</v>
      </c>
      <c r="U25" s="25">
        <f t="shared" si="21"/>
        <v>0.33100040551523041</v>
      </c>
      <c r="V25" s="25">
        <f t="shared" si="21"/>
        <v>0.32439105220405123</v>
      </c>
      <c r="W25" s="25">
        <f t="shared" si="21"/>
        <v>0.30117587875031715</v>
      </c>
      <c r="X25" s="25">
        <f t="shared" si="21"/>
        <v>0.32471075988487968</v>
      </c>
      <c r="Y25" s="25">
        <f t="shared" si="21"/>
        <v>0.33534406098168357</v>
      </c>
      <c r="Z25" s="25">
        <f t="shared" si="21"/>
        <v>0.33911308859649897</v>
      </c>
    </row>
    <row r="26" spans="1:26" x14ac:dyDescent="0.35">
      <c r="A26" s="3"/>
      <c r="B26" s="3"/>
      <c r="C26" s="3"/>
      <c r="D26" s="23"/>
      <c r="E26" s="23"/>
      <c r="F26" s="24"/>
      <c r="G26" s="24"/>
      <c r="H26" s="24"/>
      <c r="I26" s="24"/>
      <c r="J26" s="24"/>
      <c r="K26" s="24"/>
      <c r="L26" s="24"/>
      <c r="M26" s="24">
        <f t="shared" ref="M26:Z26" si="22">AVERAGE(M23:M25)</f>
        <v>10.501975850864069</v>
      </c>
      <c r="N26" s="24">
        <f t="shared" si="22"/>
        <v>10.542253286871343</v>
      </c>
      <c r="O26" s="24">
        <f t="shared" si="22"/>
        <v>10.590124689252523</v>
      </c>
      <c r="P26" s="24">
        <f t="shared" si="22"/>
        <v>10.531071026173018</v>
      </c>
      <c r="Q26" s="24">
        <f t="shared" si="22"/>
        <v>10.553140118401636</v>
      </c>
      <c r="R26" s="24">
        <f t="shared" si="22"/>
        <v>10.592706927623466</v>
      </c>
      <c r="S26" s="24">
        <f t="shared" si="22"/>
        <v>10.630167994122479</v>
      </c>
      <c r="T26" s="26">
        <f t="shared" si="22"/>
        <v>0.31997381416018933</v>
      </c>
      <c r="U26" s="26">
        <f t="shared" si="22"/>
        <v>0.32739863155973664</v>
      </c>
      <c r="V26" s="26">
        <f t="shared" si="22"/>
        <v>0.32400962534469607</v>
      </c>
      <c r="W26" s="26">
        <f t="shared" si="22"/>
        <v>0.2977702308700903</v>
      </c>
      <c r="X26" s="26">
        <f t="shared" si="22"/>
        <v>0.31428408326857665</v>
      </c>
      <c r="Y26" s="26">
        <f t="shared" si="22"/>
        <v>0.3209285122912458</v>
      </c>
      <c r="Z26" s="26">
        <f t="shared" si="22"/>
        <v>0.3222604490212313</v>
      </c>
    </row>
    <row r="27" spans="1:26" x14ac:dyDescent="0.35">
      <c r="A27" s="3" t="s">
        <v>281</v>
      </c>
      <c r="B27" s="3"/>
      <c r="C27" s="3"/>
      <c r="D27" s="23"/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6">
        <f t="shared" ref="T27:Z27" si="23">SQRT(T26)</f>
        <v>0.56566227924459422</v>
      </c>
      <c r="U27" s="26">
        <f t="shared" si="23"/>
        <v>0.57218758424116178</v>
      </c>
      <c r="V27" s="26">
        <f t="shared" si="23"/>
        <v>0.56921843377098746</v>
      </c>
      <c r="W27" s="26">
        <f t="shared" si="23"/>
        <v>0.54568326973629155</v>
      </c>
      <c r="X27" s="26">
        <f t="shared" si="23"/>
        <v>0.56061045590371983</v>
      </c>
      <c r="Y27" s="26">
        <f t="shared" si="23"/>
        <v>0.5665055271497762</v>
      </c>
      <c r="Z27" s="26">
        <f t="shared" si="23"/>
        <v>0.56767988252291568</v>
      </c>
    </row>
    <row r="28" spans="1:26" x14ac:dyDescent="0.35">
      <c r="A28" s="2"/>
      <c r="B28" s="2" t="s">
        <v>103</v>
      </c>
      <c r="C28" s="2" t="s">
        <v>121</v>
      </c>
      <c r="D28" s="5" t="s">
        <v>45</v>
      </c>
      <c r="E28" s="21">
        <v>1</v>
      </c>
      <c r="F28" s="11">
        <v>47532.56</v>
      </c>
      <c r="G28" s="11">
        <v>50010.52</v>
      </c>
      <c r="H28" s="11">
        <v>53244.69</v>
      </c>
      <c r="I28" s="11">
        <v>50074.03</v>
      </c>
      <c r="J28" s="11">
        <v>51088.12</v>
      </c>
      <c r="K28" s="11">
        <v>53195.69</v>
      </c>
      <c r="L28" s="11">
        <v>55366.98</v>
      </c>
      <c r="M28" s="11">
        <f t="shared" ref="M28:S32" si="24">LN(F28)</f>
        <v>10.769170228877163</v>
      </c>
      <c r="N28" s="11">
        <f t="shared" si="24"/>
        <v>10.819988662279307</v>
      </c>
      <c r="O28" s="11">
        <f t="shared" si="24"/>
        <v>10.882653360289611</v>
      </c>
      <c r="P28" s="11">
        <f t="shared" si="24"/>
        <v>10.821257789402814</v>
      </c>
      <c r="Q28" s="11">
        <f t="shared" si="24"/>
        <v>10.841307263839997</v>
      </c>
      <c r="R28" s="11">
        <f t="shared" si="24"/>
        <v>10.881732657010247</v>
      </c>
      <c r="S28" s="11">
        <f t="shared" si="24"/>
        <v>10.921738666158683</v>
      </c>
      <c r="T28" s="25">
        <f t="shared" ref="T28:Z32" si="25">(M28-M$33)^2</f>
        <v>0.604939722649111</v>
      </c>
      <c r="U28" s="25">
        <f t="shared" si="25"/>
        <v>0.61726481261859134</v>
      </c>
      <c r="V28" s="25">
        <f t="shared" si="25"/>
        <v>0.63923783274969415</v>
      </c>
      <c r="W28" s="25">
        <f t="shared" si="25"/>
        <v>0.64025859203257673</v>
      </c>
      <c r="X28" s="25">
        <f t="shared" si="25"/>
        <v>0.64493971212003098</v>
      </c>
      <c r="Y28" s="25">
        <f t="shared" si="25"/>
        <v>0.6516089764116918</v>
      </c>
      <c r="Z28" s="25">
        <f t="shared" si="25"/>
        <v>0.63630014802683443</v>
      </c>
    </row>
    <row r="29" spans="1:26" x14ac:dyDescent="0.35">
      <c r="A29" s="2"/>
      <c r="B29" s="2" t="s">
        <v>103</v>
      </c>
      <c r="C29" s="2" t="s">
        <v>122</v>
      </c>
      <c r="D29" s="5" t="s">
        <v>45</v>
      </c>
      <c r="E29" s="21">
        <v>1</v>
      </c>
      <c r="F29" s="11">
        <v>14180.23</v>
      </c>
      <c r="G29" s="11">
        <v>14778.81</v>
      </c>
      <c r="H29" s="11">
        <v>15421.18</v>
      </c>
      <c r="I29" s="11">
        <v>14695.5</v>
      </c>
      <c r="J29" s="11">
        <v>14829.47</v>
      </c>
      <c r="K29" s="11">
        <v>15237.34</v>
      </c>
      <c r="L29" s="11">
        <v>15779.49</v>
      </c>
      <c r="M29" s="11">
        <f t="shared" si="24"/>
        <v>9.5596040199827836</v>
      </c>
      <c r="N29" s="11">
        <f t="shared" si="24"/>
        <v>9.6009496770523608</v>
      </c>
      <c r="O29" s="11">
        <f t="shared" si="24"/>
        <v>9.6434971681843216</v>
      </c>
      <c r="P29" s="11">
        <f t="shared" si="24"/>
        <v>9.5952966034528071</v>
      </c>
      <c r="Q29" s="11">
        <f t="shared" si="24"/>
        <v>9.6043716961251739</v>
      </c>
      <c r="R29" s="11">
        <f t="shared" si="24"/>
        <v>9.6315042733242251</v>
      </c>
      <c r="S29" s="11">
        <f t="shared" si="24"/>
        <v>9.6664662744859466</v>
      </c>
      <c r="T29" s="25">
        <f t="shared" si="25"/>
        <v>0.18644044369080667</v>
      </c>
      <c r="U29" s="25">
        <f t="shared" si="25"/>
        <v>0.18781559236311832</v>
      </c>
      <c r="V29" s="25">
        <f t="shared" si="25"/>
        <v>0.19327690083489979</v>
      </c>
      <c r="W29" s="25">
        <f t="shared" si="25"/>
        <v>0.18130528424597242</v>
      </c>
      <c r="X29" s="25">
        <f t="shared" si="25"/>
        <v>0.18822945121814949</v>
      </c>
      <c r="Y29" s="25">
        <f t="shared" si="25"/>
        <v>0.19625376740492975</v>
      </c>
      <c r="Z29" s="25">
        <f t="shared" si="25"/>
        <v>0.20938691581559554</v>
      </c>
    </row>
    <row r="30" spans="1:26" x14ac:dyDescent="0.35">
      <c r="A30" s="2"/>
      <c r="B30" s="2" t="s">
        <v>103</v>
      </c>
      <c r="C30" s="2" t="s">
        <v>123</v>
      </c>
      <c r="D30" s="5" t="s">
        <v>48</v>
      </c>
      <c r="E30" s="21">
        <v>1</v>
      </c>
      <c r="F30" s="11">
        <v>33634.629999999997</v>
      </c>
      <c r="G30" s="11">
        <v>33904.379999999997</v>
      </c>
      <c r="H30" s="11">
        <v>34628.83</v>
      </c>
      <c r="I30" s="11">
        <v>32336.48</v>
      </c>
      <c r="J30" s="11">
        <v>32156.29</v>
      </c>
      <c r="K30" s="11">
        <v>32699.62</v>
      </c>
      <c r="L30" s="11">
        <v>35494.269999999997</v>
      </c>
      <c r="M30" s="11">
        <f t="shared" si="24"/>
        <v>10.423311469953237</v>
      </c>
      <c r="N30" s="11">
        <f t="shared" si="24"/>
        <v>10.431299488562306</v>
      </c>
      <c r="O30" s="11">
        <f t="shared" si="24"/>
        <v>10.452441851090805</v>
      </c>
      <c r="P30" s="11">
        <f t="shared" si="24"/>
        <v>10.383951283669795</v>
      </c>
      <c r="Q30" s="11">
        <f t="shared" si="24"/>
        <v>10.378363355941829</v>
      </c>
      <c r="R30" s="11">
        <f t="shared" si="24"/>
        <v>10.395118736022715</v>
      </c>
      <c r="S30" s="11">
        <f t="shared" si="24"/>
        <v>10.477126553985057</v>
      </c>
      <c r="T30" s="25">
        <f t="shared" si="25"/>
        <v>0.18655484464837196</v>
      </c>
      <c r="U30" s="25">
        <f t="shared" si="25"/>
        <v>0.15758744217562273</v>
      </c>
      <c r="V30" s="25">
        <f t="shared" si="25"/>
        <v>0.13639134918127702</v>
      </c>
      <c r="W30" s="25">
        <f t="shared" si="25"/>
        <v>0.13166382211918543</v>
      </c>
      <c r="X30" s="25">
        <f t="shared" si="25"/>
        <v>0.11569350383173528</v>
      </c>
      <c r="Y30" s="25">
        <f t="shared" si="25"/>
        <v>0.10279018340507287</v>
      </c>
      <c r="Z30" s="25">
        <f t="shared" si="25"/>
        <v>0.12465992801548612</v>
      </c>
    </row>
    <row r="31" spans="1:26" x14ac:dyDescent="0.35">
      <c r="A31" s="2"/>
      <c r="B31" s="2" t="s">
        <v>103</v>
      </c>
      <c r="C31" s="2" t="s">
        <v>124</v>
      </c>
      <c r="D31" s="5" t="s">
        <v>48</v>
      </c>
      <c r="E31" s="21">
        <v>1</v>
      </c>
      <c r="F31" s="11">
        <v>15740.21</v>
      </c>
      <c r="G31" s="11">
        <v>16682.13</v>
      </c>
      <c r="H31" s="11">
        <v>17758.53</v>
      </c>
      <c r="I31" s="11">
        <v>16703.740000000002</v>
      </c>
      <c r="J31" s="11">
        <v>17329.14</v>
      </c>
      <c r="K31" s="11">
        <v>18296.7</v>
      </c>
      <c r="L31" s="11">
        <v>19239.830000000002</v>
      </c>
      <c r="M31" s="11">
        <f t="shared" si="24"/>
        <v>9.6639738636867136</v>
      </c>
      <c r="N31" s="11">
        <f t="shared" si="24"/>
        <v>9.7220933656017898</v>
      </c>
      <c r="O31" s="11">
        <f t="shared" si="24"/>
        <v>9.7846212428502426</v>
      </c>
      <c r="P31" s="11">
        <f t="shared" si="24"/>
        <v>9.7233879254271276</v>
      </c>
      <c r="Q31" s="11">
        <f t="shared" si="24"/>
        <v>9.7601447565504227</v>
      </c>
      <c r="R31" s="11">
        <f t="shared" si="24"/>
        <v>9.8144759946996345</v>
      </c>
      <c r="S31" s="11">
        <f t="shared" si="24"/>
        <v>9.8647378884218266</v>
      </c>
      <c r="T31" s="25">
        <f t="shared" si="25"/>
        <v>0.10720232054318884</v>
      </c>
      <c r="U31" s="25">
        <f t="shared" si="25"/>
        <v>9.7489617893157937E-2</v>
      </c>
      <c r="V31" s="25">
        <f t="shared" si="25"/>
        <v>8.910739255837595E-2</v>
      </c>
      <c r="W31" s="25">
        <f t="shared" si="25"/>
        <v>8.863020823755885E-2</v>
      </c>
      <c r="X31" s="25">
        <f t="shared" si="25"/>
        <v>7.7329110162978401E-2</v>
      </c>
      <c r="Y31" s="25">
        <f t="shared" si="25"/>
        <v>6.7617504026217037E-2</v>
      </c>
      <c r="Z31" s="25">
        <f t="shared" si="25"/>
        <v>6.7245066326920927E-2</v>
      </c>
    </row>
    <row r="32" spans="1:26" x14ac:dyDescent="0.35">
      <c r="A32" s="2"/>
      <c r="B32" s="2" t="s">
        <v>103</v>
      </c>
      <c r="C32" s="2" t="s">
        <v>125</v>
      </c>
      <c r="D32" s="5" t="s">
        <v>228</v>
      </c>
      <c r="E32" s="21">
        <v>1</v>
      </c>
      <c r="F32" s="11">
        <v>13917.44</v>
      </c>
      <c r="G32" s="11">
        <v>14725</v>
      </c>
      <c r="H32" s="11">
        <v>15559.64</v>
      </c>
      <c r="I32" s="11">
        <v>14495.41</v>
      </c>
      <c r="J32" s="11">
        <v>14867.64</v>
      </c>
      <c r="K32" s="11">
        <v>15517.39</v>
      </c>
      <c r="L32" s="11">
        <v>16158.52</v>
      </c>
      <c r="M32" s="11">
        <f t="shared" si="24"/>
        <v>9.5408980089292754</v>
      </c>
      <c r="N32" s="11">
        <f t="shared" si="24"/>
        <v>9.5973020085197867</v>
      </c>
      <c r="O32" s="11">
        <f t="shared" si="24"/>
        <v>9.6524356612179485</v>
      </c>
      <c r="P32" s="11">
        <f t="shared" si="24"/>
        <v>9.5815873265714551</v>
      </c>
      <c r="Q32" s="11">
        <f t="shared" si="24"/>
        <v>9.6069423180489402</v>
      </c>
      <c r="R32" s="11">
        <f t="shared" si="24"/>
        <v>9.6497166094919393</v>
      </c>
      <c r="S32" s="11">
        <f t="shared" si="24"/>
        <v>9.6902027437225851</v>
      </c>
      <c r="T32" s="25">
        <f t="shared" si="25"/>
        <v>0.20294440197238767</v>
      </c>
      <c r="U32" s="25">
        <f t="shared" si="25"/>
        <v>0.190990528872756</v>
      </c>
      <c r="V32" s="25">
        <f t="shared" si="25"/>
        <v>0.18549749004483257</v>
      </c>
      <c r="W32" s="25">
        <f t="shared" si="25"/>
        <v>0.19316803725669521</v>
      </c>
      <c r="X32" s="25">
        <f t="shared" si="25"/>
        <v>0.18600550917141359</v>
      </c>
      <c r="Y32" s="25">
        <f t="shared" si="25"/>
        <v>0.18044913075567107</v>
      </c>
      <c r="Z32" s="25">
        <f t="shared" si="25"/>
        <v>0.18822728165511884</v>
      </c>
    </row>
    <row r="33" spans="1:26" x14ac:dyDescent="0.35">
      <c r="A33" s="3"/>
      <c r="B33" s="3"/>
      <c r="C33" s="3"/>
      <c r="D33" s="23"/>
      <c r="E33" s="23"/>
      <c r="F33" s="24"/>
      <c r="G33" s="24"/>
      <c r="H33" s="24"/>
      <c r="I33" s="24"/>
      <c r="J33" s="24"/>
      <c r="K33" s="24"/>
      <c r="L33" s="24"/>
      <c r="M33" s="24">
        <f t="shared" ref="M33:Z33" si="26">AVERAGE(M28:M32)</f>
        <v>9.9913915182858339</v>
      </c>
      <c r="N33" s="24">
        <f t="shared" si="26"/>
        <v>10.034326640403112</v>
      </c>
      <c r="O33" s="24">
        <f t="shared" si="26"/>
        <v>10.083129856726586</v>
      </c>
      <c r="P33" s="24">
        <f t="shared" si="26"/>
        <v>10.021096185704801</v>
      </c>
      <c r="Q33" s="24">
        <f t="shared" si="26"/>
        <v>10.038225878101272</v>
      </c>
      <c r="R33" s="24">
        <f t="shared" si="26"/>
        <v>10.074509654109752</v>
      </c>
      <c r="S33" s="24">
        <f t="shared" si="26"/>
        <v>10.124054425354821</v>
      </c>
      <c r="T33" s="26">
        <f t="shared" si="26"/>
        <v>0.25761634670077321</v>
      </c>
      <c r="U33" s="26">
        <f t="shared" si="26"/>
        <v>0.25022959878464929</v>
      </c>
      <c r="V33" s="26">
        <f t="shared" si="26"/>
        <v>0.24870219307381589</v>
      </c>
      <c r="W33" s="26">
        <f t="shared" si="26"/>
        <v>0.24700518877839772</v>
      </c>
      <c r="X33" s="26">
        <f t="shared" si="26"/>
        <v>0.24243945730086155</v>
      </c>
      <c r="Y33" s="26">
        <f t="shared" si="26"/>
        <v>0.23974391240071649</v>
      </c>
      <c r="Z33" s="26">
        <f t="shared" si="26"/>
        <v>0.24516386796799119</v>
      </c>
    </row>
    <row r="34" spans="1:26" x14ac:dyDescent="0.35">
      <c r="A34" s="3" t="s">
        <v>282</v>
      </c>
      <c r="B34" s="3"/>
      <c r="C34" s="3"/>
      <c r="D34" s="23"/>
      <c r="E34" s="23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6">
        <f t="shared" ref="T34:Z34" si="27">SQRT(T33)</f>
        <v>0.50755920511874597</v>
      </c>
      <c r="U34" s="26">
        <f t="shared" si="27"/>
        <v>0.50022954609324033</v>
      </c>
      <c r="V34" s="26">
        <f t="shared" si="27"/>
        <v>0.49870050438496238</v>
      </c>
      <c r="W34" s="26">
        <f t="shared" si="27"/>
        <v>0.49699616575824579</v>
      </c>
      <c r="X34" s="26">
        <f t="shared" si="27"/>
        <v>0.49238141445515748</v>
      </c>
      <c r="Y34" s="26">
        <f t="shared" si="27"/>
        <v>0.4896365104858057</v>
      </c>
      <c r="Z34" s="26">
        <f t="shared" si="27"/>
        <v>0.4951402508057603</v>
      </c>
    </row>
    <row r="35" spans="1:26" x14ac:dyDescent="0.35">
      <c r="A35" s="2"/>
      <c r="B35" s="2" t="s">
        <v>104</v>
      </c>
      <c r="C35" s="2" t="s">
        <v>115</v>
      </c>
      <c r="D35" s="5" t="s">
        <v>48</v>
      </c>
      <c r="E35" s="5">
        <v>0</v>
      </c>
      <c r="F35" s="11">
        <v>21209.35</v>
      </c>
      <c r="G35" s="11">
        <v>22421.3</v>
      </c>
      <c r="H35" s="11">
        <v>23319.99</v>
      </c>
      <c r="I35" s="11">
        <v>21600.66</v>
      </c>
      <c r="J35" s="11">
        <v>22100.49</v>
      </c>
      <c r="K35" s="11">
        <v>22909.759999999998</v>
      </c>
      <c r="L35" s="11">
        <v>23972.61</v>
      </c>
      <c r="M35" s="11">
        <f t="shared" ref="M35:S40" si="28">LN(F35)</f>
        <v>9.9621974011673977</v>
      </c>
      <c r="N35" s="11">
        <f t="shared" si="28"/>
        <v>10.017766678888055</v>
      </c>
      <c r="O35" s="11">
        <f t="shared" si="28"/>
        <v>10.05706621164787</v>
      </c>
      <c r="P35" s="11">
        <f t="shared" si="28"/>
        <v>9.9804791487610007</v>
      </c>
      <c r="Q35" s="11">
        <f t="shared" si="28"/>
        <v>10.003355059205752</v>
      </c>
      <c r="R35" s="11">
        <f t="shared" si="28"/>
        <v>10.039318299617898</v>
      </c>
      <c r="S35" s="11">
        <f t="shared" si="28"/>
        <v>10.084667207608403</v>
      </c>
      <c r="T35" s="25">
        <f t="shared" ref="T35:Z40" si="29">(M35-M$41)^2</f>
        <v>7.6565158142747836E-2</v>
      </c>
      <c r="U35" s="25">
        <f t="shared" si="29"/>
        <v>8.0629366963796259E-2</v>
      </c>
      <c r="V35" s="25">
        <f t="shared" si="29"/>
        <v>8.0238049464883845E-2</v>
      </c>
      <c r="W35" s="25">
        <f t="shared" si="29"/>
        <v>6.326721024740932E-2</v>
      </c>
      <c r="X35" s="25">
        <f t="shared" si="29"/>
        <v>6.1768482458159857E-2</v>
      </c>
      <c r="Y35" s="25">
        <f t="shared" si="29"/>
        <v>6.108312042960394E-2</v>
      </c>
      <c r="Z35" s="25">
        <f t="shared" si="29"/>
        <v>6.3833549382735472E-2</v>
      </c>
    </row>
    <row r="36" spans="1:26" x14ac:dyDescent="0.35">
      <c r="A36" s="2"/>
      <c r="B36" s="2" t="s">
        <v>104</v>
      </c>
      <c r="C36" s="2" t="s">
        <v>116</v>
      </c>
      <c r="D36" s="5" t="s">
        <v>48</v>
      </c>
      <c r="E36" s="5">
        <v>0</v>
      </c>
      <c r="F36" s="11">
        <v>12626.94</v>
      </c>
      <c r="G36" s="11">
        <v>13316.21</v>
      </c>
      <c r="H36" s="11">
        <v>13788.93</v>
      </c>
      <c r="I36" s="11">
        <v>13081.44</v>
      </c>
      <c r="J36" s="11">
        <v>13415.54</v>
      </c>
      <c r="K36" s="11">
        <v>13931.64</v>
      </c>
      <c r="L36" s="11">
        <v>14472.21</v>
      </c>
      <c r="M36" s="11">
        <f t="shared" si="28"/>
        <v>9.4435879057048915</v>
      </c>
      <c r="N36" s="11">
        <f t="shared" si="28"/>
        <v>9.4967373690722141</v>
      </c>
      <c r="O36" s="11">
        <f t="shared" si="28"/>
        <v>9.5316213753185934</v>
      </c>
      <c r="P36" s="11">
        <f t="shared" si="28"/>
        <v>9.478949710694657</v>
      </c>
      <c r="Q36" s="11">
        <f t="shared" si="28"/>
        <v>9.5041690154972098</v>
      </c>
      <c r="R36" s="11">
        <f t="shared" si="28"/>
        <v>9.5419177913587561</v>
      </c>
      <c r="S36" s="11">
        <f t="shared" si="28"/>
        <v>9.5799855377492875</v>
      </c>
      <c r="T36" s="25">
        <f t="shared" si="29"/>
        <v>5.851822106555607E-2</v>
      </c>
      <c r="U36" s="25">
        <f t="shared" si="29"/>
        <v>5.620512595089304E-2</v>
      </c>
      <c r="V36" s="25">
        <f t="shared" si="29"/>
        <v>5.8651937288392415E-2</v>
      </c>
      <c r="W36" s="25">
        <f t="shared" si="29"/>
        <v>6.2499848891190833E-2</v>
      </c>
      <c r="X36" s="25">
        <f t="shared" si="29"/>
        <v>6.2827119398420686E-2</v>
      </c>
      <c r="Y36" s="25">
        <f t="shared" si="29"/>
        <v>6.262531898032829E-2</v>
      </c>
      <c r="Z36" s="25">
        <f t="shared" si="29"/>
        <v>6.3518439484337649E-2</v>
      </c>
    </row>
    <row r="37" spans="1:26" x14ac:dyDescent="0.35">
      <c r="A37" s="2"/>
      <c r="B37" s="2" t="s">
        <v>104</v>
      </c>
      <c r="C37" s="2" t="s">
        <v>117</v>
      </c>
      <c r="D37" s="5" t="s">
        <v>228</v>
      </c>
      <c r="E37" s="5">
        <v>0</v>
      </c>
      <c r="F37" s="11">
        <v>13699.16</v>
      </c>
      <c r="G37" s="11">
        <v>14282.22</v>
      </c>
      <c r="H37" s="11">
        <v>14938.92</v>
      </c>
      <c r="I37" s="11">
        <v>14949.07</v>
      </c>
      <c r="J37" s="11">
        <v>15297.78</v>
      </c>
      <c r="K37" s="11">
        <v>15860.22</v>
      </c>
      <c r="L37" s="11">
        <v>16427.990000000002</v>
      </c>
      <c r="M37" s="11">
        <f t="shared" si="28"/>
        <v>9.5250897960678316</v>
      </c>
      <c r="N37" s="11">
        <f t="shared" si="28"/>
        <v>9.566770685995456</v>
      </c>
      <c r="O37" s="11">
        <f t="shared" si="28"/>
        <v>9.6117251669171946</v>
      </c>
      <c r="P37" s="11">
        <f t="shared" si="28"/>
        <v>9.6124043695260148</v>
      </c>
      <c r="Q37" s="11">
        <f t="shared" si="28"/>
        <v>9.6354629988135727</v>
      </c>
      <c r="R37" s="11">
        <f t="shared" si="28"/>
        <v>9.6715693664671587</v>
      </c>
      <c r="S37" s="11">
        <f t="shared" si="28"/>
        <v>9.7067418663594385</v>
      </c>
      <c r="T37" s="25">
        <f t="shared" si="29"/>
        <v>2.5729284920132902E-2</v>
      </c>
      <c r="U37" s="25">
        <f t="shared" si="29"/>
        <v>2.7903325733891385E-2</v>
      </c>
      <c r="V37" s="25">
        <f t="shared" si="29"/>
        <v>2.6269222608264899E-2</v>
      </c>
      <c r="W37" s="25">
        <f t="shared" si="29"/>
        <v>1.3582746104053073E-2</v>
      </c>
      <c r="X37" s="25">
        <f t="shared" si="29"/>
        <v>1.4246666763829352E-2</v>
      </c>
      <c r="Y37" s="25">
        <f t="shared" si="29"/>
        <v>1.454410368736384E-2</v>
      </c>
      <c r="Z37" s="25">
        <f t="shared" si="29"/>
        <v>1.569315404091633E-2</v>
      </c>
    </row>
    <row r="38" spans="1:26" x14ac:dyDescent="0.35">
      <c r="A38" s="2"/>
      <c r="B38" s="2" t="s">
        <v>104</v>
      </c>
      <c r="C38" s="2" t="s">
        <v>118</v>
      </c>
      <c r="D38" s="5" t="s">
        <v>228</v>
      </c>
      <c r="E38" s="5">
        <v>0</v>
      </c>
      <c r="F38" s="11">
        <v>16774.169999999998</v>
      </c>
      <c r="G38" s="11">
        <v>17565.349999999999</v>
      </c>
      <c r="H38" s="11">
        <v>18329.099999999999</v>
      </c>
      <c r="I38" s="11">
        <v>17898.400000000001</v>
      </c>
      <c r="J38" s="11">
        <v>18443.830000000002</v>
      </c>
      <c r="K38" s="11">
        <v>19237.919999999998</v>
      </c>
      <c r="L38" s="11">
        <v>20064.580000000002</v>
      </c>
      <c r="M38" s="11">
        <f t="shared" si="28"/>
        <v>9.7275954822253237</v>
      </c>
      <c r="N38" s="11">
        <f t="shared" si="28"/>
        <v>9.7736834904905905</v>
      </c>
      <c r="O38" s="11">
        <f t="shared" si="28"/>
        <v>9.8162452397919804</v>
      </c>
      <c r="P38" s="11">
        <f t="shared" si="28"/>
        <v>9.792466602358866</v>
      </c>
      <c r="Q38" s="11">
        <f t="shared" si="28"/>
        <v>9.8224851761945509</v>
      </c>
      <c r="R38" s="11">
        <f t="shared" si="28"/>
        <v>9.8646386102674875</v>
      </c>
      <c r="S38" s="11">
        <f t="shared" si="28"/>
        <v>9.9067113505108466</v>
      </c>
      <c r="T38" s="25">
        <f t="shared" si="29"/>
        <v>1.7725935259699621E-3</v>
      </c>
      <c r="U38" s="25">
        <f t="shared" si="29"/>
        <v>1.5896104078062167E-3</v>
      </c>
      <c r="V38" s="25">
        <f t="shared" si="29"/>
        <v>1.8013440769337774E-3</v>
      </c>
      <c r="W38" s="25">
        <f t="shared" si="29"/>
        <v>4.0344339186448542E-3</v>
      </c>
      <c r="X38" s="25">
        <f t="shared" si="29"/>
        <v>4.5782512187230832E-3</v>
      </c>
      <c r="Y38" s="25">
        <f t="shared" si="29"/>
        <v>5.2519453185581695E-3</v>
      </c>
      <c r="Z38" s="25">
        <f t="shared" si="29"/>
        <v>5.5796664021856238E-3</v>
      </c>
    </row>
    <row r="39" spans="1:26" x14ac:dyDescent="0.35">
      <c r="A39" s="2"/>
      <c r="B39" s="2" t="s">
        <v>104</v>
      </c>
      <c r="C39" s="2" t="s">
        <v>119</v>
      </c>
      <c r="D39" s="5" t="s">
        <v>228</v>
      </c>
      <c r="E39" s="5">
        <v>0</v>
      </c>
      <c r="F39" s="11">
        <v>16008.31</v>
      </c>
      <c r="G39" s="11">
        <v>16776.759999999998</v>
      </c>
      <c r="H39" s="11">
        <v>17290.78</v>
      </c>
      <c r="I39" s="11">
        <v>16228.61</v>
      </c>
      <c r="J39" s="11">
        <v>16632.87</v>
      </c>
      <c r="K39" s="11">
        <v>17140.509999999998</v>
      </c>
      <c r="L39" s="11">
        <v>17729.650000000001</v>
      </c>
      <c r="M39" s="11">
        <f t="shared" si="28"/>
        <v>9.6808632413934053</v>
      </c>
      <c r="N39" s="11">
        <f t="shared" si="28"/>
        <v>9.7277498743691577</v>
      </c>
      <c r="O39" s="11">
        <f t="shared" si="28"/>
        <v>9.7579286904417408</v>
      </c>
      <c r="P39" s="11">
        <f t="shared" si="28"/>
        <v>9.6945310129716145</v>
      </c>
      <c r="Q39" s="11">
        <f t="shared" si="28"/>
        <v>9.7191361369721001</v>
      </c>
      <c r="R39" s="11">
        <f t="shared" si="28"/>
        <v>9.7491999466682611</v>
      </c>
      <c r="S39" s="11">
        <f t="shared" si="28"/>
        <v>9.7829936583206702</v>
      </c>
      <c r="T39" s="25">
        <f t="shared" si="29"/>
        <v>2.1437467132359299E-5</v>
      </c>
      <c r="U39" s="25">
        <f t="shared" si="29"/>
        <v>3.6768427838938767E-5</v>
      </c>
      <c r="V39" s="25">
        <f t="shared" si="29"/>
        <v>2.5199356991195676E-4</v>
      </c>
      <c r="W39" s="25">
        <f t="shared" si="29"/>
        <v>1.1846259491552287E-3</v>
      </c>
      <c r="X39" s="25">
        <f t="shared" si="29"/>
        <v>1.273509402456197E-3</v>
      </c>
      <c r="Y39" s="25">
        <f t="shared" si="29"/>
        <v>1.8462797151540728E-3</v>
      </c>
      <c r="Z39" s="25">
        <f t="shared" si="29"/>
        <v>2.403012123312074E-3</v>
      </c>
    </row>
    <row r="40" spans="1:26" x14ac:dyDescent="0.35">
      <c r="A40" s="2"/>
      <c r="B40" s="2" t="s">
        <v>104</v>
      </c>
      <c r="C40" s="2" t="s">
        <v>120</v>
      </c>
      <c r="D40" s="5" t="s">
        <v>48</v>
      </c>
      <c r="E40" s="5">
        <v>0</v>
      </c>
      <c r="F40" s="11">
        <v>17564.34</v>
      </c>
      <c r="G40" s="11">
        <v>18401.240000000002</v>
      </c>
      <c r="H40" s="11">
        <v>19307.16</v>
      </c>
      <c r="I40" s="11">
        <v>18303.830000000002</v>
      </c>
      <c r="J40" s="11">
        <v>18851.09</v>
      </c>
      <c r="K40" s="11">
        <v>19660.48</v>
      </c>
      <c r="L40" s="11">
        <v>20557.59</v>
      </c>
      <c r="M40" s="11">
        <f t="shared" si="28"/>
        <v>9.7736259892715207</v>
      </c>
      <c r="N40" s="11">
        <f t="shared" si="28"/>
        <v>9.8201733326307323</v>
      </c>
      <c r="O40" s="11">
        <f t="shared" si="28"/>
        <v>9.8682312905512166</v>
      </c>
      <c r="P40" s="11">
        <f t="shared" si="28"/>
        <v>9.8148656065489828</v>
      </c>
      <c r="Q40" s="11">
        <f t="shared" si="28"/>
        <v>9.8443260161380461</v>
      </c>
      <c r="R40" s="11">
        <f t="shared" si="28"/>
        <v>9.8863658084590664</v>
      </c>
      <c r="S40" s="11">
        <f t="shared" si="28"/>
        <v>9.9309854947997138</v>
      </c>
      <c r="T40" s="25">
        <f t="shared" si="29"/>
        <v>7.7673704531726713E-3</v>
      </c>
      <c r="U40" s="25">
        <f t="shared" si="29"/>
        <v>7.4580082721391831E-3</v>
      </c>
      <c r="V40" s="25">
        <f t="shared" si="29"/>
        <v>8.9167028537586301E-3</v>
      </c>
      <c r="W40" s="25">
        <f t="shared" si="29"/>
        <v>7.3815930911689254E-3</v>
      </c>
      <c r="X40" s="25">
        <f t="shared" si="29"/>
        <v>8.0108972176165614E-3</v>
      </c>
      <c r="Y40" s="25">
        <f t="shared" si="29"/>
        <v>8.8731698827816223E-3</v>
      </c>
      <c r="Z40" s="25">
        <f t="shared" si="29"/>
        <v>9.7953199870260931E-3</v>
      </c>
    </row>
    <row r="41" spans="1:26" x14ac:dyDescent="0.35">
      <c r="A41" s="3"/>
      <c r="B41" s="3"/>
      <c r="C41" s="3"/>
      <c r="D41" s="23"/>
      <c r="E41" s="23"/>
      <c r="F41" s="24"/>
      <c r="G41" s="24"/>
      <c r="H41" s="24"/>
      <c r="I41" s="24"/>
      <c r="J41" s="24"/>
      <c r="K41" s="24"/>
      <c r="L41" s="24"/>
      <c r="M41" s="24">
        <f t="shared" ref="M41:Z41" si="30">AVERAGE(M35:M40)</f>
        <v>9.6854933026383954</v>
      </c>
      <c r="N41" s="24">
        <f t="shared" si="30"/>
        <v>9.7338135719077012</v>
      </c>
      <c r="O41" s="24">
        <f t="shared" si="30"/>
        <v>9.7738029957780999</v>
      </c>
      <c r="P41" s="24">
        <f t="shared" si="30"/>
        <v>9.728949408476856</v>
      </c>
      <c r="Q41" s="24">
        <f t="shared" si="30"/>
        <v>9.7548224004702053</v>
      </c>
      <c r="R41" s="24">
        <f t="shared" si="30"/>
        <v>9.7921683038064398</v>
      </c>
      <c r="S41" s="24">
        <f t="shared" si="30"/>
        <v>9.8320141858913939</v>
      </c>
      <c r="T41" s="26">
        <f t="shared" si="30"/>
        <v>2.8395677595785294E-2</v>
      </c>
      <c r="U41" s="26">
        <f t="shared" si="30"/>
        <v>2.8970367626060839E-2</v>
      </c>
      <c r="V41" s="26">
        <f t="shared" si="30"/>
        <v>2.9354874977024253E-2</v>
      </c>
      <c r="W41" s="26">
        <f t="shared" si="30"/>
        <v>2.5325076366937038E-2</v>
      </c>
      <c r="X41" s="26">
        <f t="shared" si="30"/>
        <v>2.5450821076534281E-2</v>
      </c>
      <c r="Y41" s="26">
        <f t="shared" si="30"/>
        <v>2.5703989668964988E-2</v>
      </c>
      <c r="Z41" s="26">
        <f t="shared" si="30"/>
        <v>2.6803856903418872E-2</v>
      </c>
    </row>
    <row r="42" spans="1:26" x14ac:dyDescent="0.35">
      <c r="A42" s="3" t="s">
        <v>283</v>
      </c>
      <c r="B42" s="3"/>
      <c r="C42" s="3"/>
      <c r="D42" s="23"/>
      <c r="E42" s="23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6">
        <f t="shared" ref="T42:Z42" si="31">SQRT(T41)</f>
        <v>0.16851017060042783</v>
      </c>
      <c r="U42" s="26">
        <f t="shared" si="31"/>
        <v>0.1702068377770436</v>
      </c>
      <c r="V42" s="26">
        <f t="shared" si="31"/>
        <v>0.17133264422469016</v>
      </c>
      <c r="W42" s="26">
        <f t="shared" si="31"/>
        <v>0.1591385445671068</v>
      </c>
      <c r="X42" s="26">
        <f t="shared" si="31"/>
        <v>0.15953313472922884</v>
      </c>
      <c r="Y42" s="26">
        <f t="shared" si="31"/>
        <v>0.16032463837153973</v>
      </c>
      <c r="Z42" s="26">
        <f t="shared" si="31"/>
        <v>0.16371883490734618</v>
      </c>
    </row>
    <row r="43" spans="1:26" x14ac:dyDescent="0.35">
      <c r="A43" s="2"/>
      <c r="B43" s="2" t="s">
        <v>105</v>
      </c>
      <c r="C43" s="2" t="s">
        <v>112</v>
      </c>
      <c r="D43" s="5" t="s">
        <v>48</v>
      </c>
      <c r="E43" s="5">
        <v>0</v>
      </c>
      <c r="F43" s="11">
        <v>24029.37</v>
      </c>
      <c r="G43" s="11">
        <v>25162.02</v>
      </c>
      <c r="H43" s="11">
        <v>26526.86</v>
      </c>
      <c r="I43" s="11">
        <v>24724.05</v>
      </c>
      <c r="J43" s="11">
        <v>25277.599999999999</v>
      </c>
      <c r="K43" s="11">
        <v>26234.44</v>
      </c>
      <c r="L43" s="11">
        <v>27178.83</v>
      </c>
      <c r="M43" s="11">
        <f t="shared" ref="M43:S44" si="32">LN(F43)</f>
        <v>10.087032111158372</v>
      </c>
      <c r="N43" s="11">
        <f t="shared" si="32"/>
        <v>10.133090993760137</v>
      </c>
      <c r="O43" s="11">
        <f t="shared" si="32"/>
        <v>10.185913083549634</v>
      </c>
      <c r="P43" s="11">
        <f t="shared" si="32"/>
        <v>10.115531733103603</v>
      </c>
      <c r="Q43" s="11">
        <f t="shared" si="32"/>
        <v>10.137673907045158</v>
      </c>
      <c r="R43" s="11">
        <f t="shared" si="32"/>
        <v>10.174828330362214</v>
      </c>
      <c r="S43" s="11">
        <f t="shared" si="32"/>
        <v>10.210193640420998</v>
      </c>
      <c r="T43" s="25">
        <f t="shared" ref="T43:Z44" si="33">(M43-M$45)^2</f>
        <v>2.9911901108612776E-2</v>
      </c>
      <c r="U43" s="25">
        <f t="shared" si="33"/>
        <v>2.8627294588305228E-2</v>
      </c>
      <c r="V43" s="25">
        <f t="shared" si="33"/>
        <v>3.1025870410875293E-2</v>
      </c>
      <c r="W43" s="25">
        <f t="shared" si="33"/>
        <v>3.4961915719626382E-2</v>
      </c>
      <c r="X43" s="25">
        <f t="shared" si="33"/>
        <v>3.4360341417719438E-2</v>
      </c>
      <c r="Y43" s="25">
        <f t="shared" si="33"/>
        <v>3.3868635004773322E-2</v>
      </c>
      <c r="Z43" s="25">
        <f t="shared" si="33"/>
        <v>3.2894611002947195E-2</v>
      </c>
    </row>
    <row r="44" spans="1:26" x14ac:dyDescent="0.35">
      <c r="A44" s="2"/>
      <c r="B44" s="2" t="s">
        <v>105</v>
      </c>
      <c r="C44" s="2" t="s">
        <v>113</v>
      </c>
      <c r="D44" s="5" t="s">
        <v>48</v>
      </c>
      <c r="E44" s="5">
        <v>0</v>
      </c>
      <c r="F44" s="11">
        <v>17002.759999999998</v>
      </c>
      <c r="G44" s="11">
        <v>17938.400000000001</v>
      </c>
      <c r="H44" s="11">
        <v>18650.53</v>
      </c>
      <c r="I44" s="11">
        <v>17010.22</v>
      </c>
      <c r="J44" s="11">
        <v>17447.349999999999</v>
      </c>
      <c r="K44" s="11">
        <v>18156.060000000001</v>
      </c>
      <c r="L44" s="11">
        <v>18910.189999999999</v>
      </c>
      <c r="M44" s="11">
        <f t="shared" si="32"/>
        <v>9.7411309628017175</v>
      </c>
      <c r="N44" s="11">
        <f t="shared" si="32"/>
        <v>9.7946989454593218</v>
      </c>
      <c r="O44" s="11">
        <f t="shared" si="32"/>
        <v>9.8336298428987341</v>
      </c>
      <c r="P44" s="11">
        <f t="shared" si="32"/>
        <v>9.7415696188747596</v>
      </c>
      <c r="Q44" s="11">
        <f t="shared" si="32"/>
        <v>9.7669430536341189</v>
      </c>
      <c r="R44" s="11">
        <f t="shared" si="32"/>
        <v>9.8067596682635596</v>
      </c>
      <c r="S44" s="11">
        <f t="shared" si="32"/>
        <v>9.8474562091958919</v>
      </c>
      <c r="T44" s="25">
        <f t="shared" si="33"/>
        <v>2.991190110861339E-2</v>
      </c>
      <c r="U44" s="25">
        <f t="shared" si="33"/>
        <v>2.8627294588305228E-2</v>
      </c>
      <c r="V44" s="25">
        <f t="shared" si="33"/>
        <v>3.1025870410874668E-2</v>
      </c>
      <c r="W44" s="25">
        <f t="shared" si="33"/>
        <v>3.4961915719627049E-2</v>
      </c>
      <c r="X44" s="25">
        <f t="shared" si="33"/>
        <v>3.4360341417719438E-2</v>
      </c>
      <c r="Y44" s="25">
        <f t="shared" si="33"/>
        <v>3.3868635004773322E-2</v>
      </c>
      <c r="Z44" s="25">
        <f t="shared" si="33"/>
        <v>3.2894611002947195E-2</v>
      </c>
    </row>
    <row r="45" spans="1:26" x14ac:dyDescent="0.35">
      <c r="A45" s="3"/>
      <c r="B45" s="3"/>
      <c r="C45" s="3"/>
      <c r="D45" s="23"/>
      <c r="E45" s="23"/>
      <c r="F45" s="24"/>
      <c r="G45" s="24"/>
      <c r="H45" s="24"/>
      <c r="I45" s="24"/>
      <c r="J45" s="24"/>
      <c r="K45" s="24"/>
      <c r="L45" s="24"/>
      <c r="M45" s="24">
        <f t="shared" ref="M45:S45" si="34">AVERAGE(M43:M44)</f>
        <v>9.9140815369800457</v>
      </c>
      <c r="N45" s="24">
        <f t="shared" si="34"/>
        <v>9.9638949696097292</v>
      </c>
      <c r="O45" s="24">
        <f t="shared" si="34"/>
        <v>10.009771463224183</v>
      </c>
      <c r="P45" s="24">
        <f t="shared" si="34"/>
        <v>9.9285506759891824</v>
      </c>
      <c r="Q45" s="24">
        <f t="shared" si="34"/>
        <v>9.9523084803396387</v>
      </c>
      <c r="R45" s="24">
        <f t="shared" si="34"/>
        <v>9.9907939993128867</v>
      </c>
      <c r="S45" s="24">
        <f t="shared" si="34"/>
        <v>10.028824924808445</v>
      </c>
      <c r="T45" s="26">
        <f>AVERAGE(T40:T44)</f>
        <v>5.2899404173322395E-2</v>
      </c>
      <c r="U45" s="26">
        <f>AVERAGE(U40:U44)</f>
        <v>5.2777960570370819E-2</v>
      </c>
      <c r="V45" s="26">
        <f>AVERAGE(V40:V44)</f>
        <v>5.4331192575444595E-2</v>
      </c>
      <c r="W45" s="26">
        <f>AVERAGE(W40:W44)</f>
        <v>5.2353809092893236E-2</v>
      </c>
      <c r="X45" s="26">
        <f>AVERAGE(X43:X44)</f>
        <v>3.4360341417719438E-2</v>
      </c>
      <c r="Y45" s="26">
        <f>AVERAGE(Y43:Y44)</f>
        <v>3.3868635004773322E-2</v>
      </c>
      <c r="Z45" s="26">
        <f>AVERAGE(Z43:Z44)</f>
        <v>3.2894611002947195E-2</v>
      </c>
    </row>
    <row r="46" spans="1:26" x14ac:dyDescent="0.35">
      <c r="A46" s="3" t="s">
        <v>284</v>
      </c>
      <c r="B46" s="3"/>
      <c r="C46" s="3"/>
      <c r="D46" s="23"/>
      <c r="E46" s="23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6">
        <f t="shared" ref="T46:Z46" si="35">SQRT(T45)</f>
        <v>0.22999870472096662</v>
      </c>
      <c r="U46" s="26">
        <f t="shared" si="35"/>
        <v>0.22973454370288074</v>
      </c>
      <c r="V46" s="26">
        <f t="shared" si="35"/>
        <v>0.23309052442226089</v>
      </c>
      <c r="W46" s="26">
        <f t="shared" si="35"/>
        <v>0.22880954764365327</v>
      </c>
      <c r="X46" s="26">
        <f t="shared" si="35"/>
        <v>0.18536542670551981</v>
      </c>
      <c r="Y46" s="26">
        <f t="shared" si="35"/>
        <v>0.18403433104932709</v>
      </c>
      <c r="Z46" s="26">
        <f t="shared" si="35"/>
        <v>0.18136871561255319</v>
      </c>
    </row>
    <row r="47" spans="1:26" x14ac:dyDescent="0.35">
      <c r="A47" s="2"/>
      <c r="B47" s="2" t="s">
        <v>106</v>
      </c>
      <c r="C47" s="2" t="s">
        <v>107</v>
      </c>
      <c r="D47" s="5" t="s">
        <v>45</v>
      </c>
      <c r="E47" s="21">
        <v>1</v>
      </c>
      <c r="F47" s="11">
        <v>69197.86</v>
      </c>
      <c r="G47" s="11">
        <v>73924.03</v>
      </c>
      <c r="H47" s="11">
        <v>77544.78</v>
      </c>
      <c r="I47" s="11">
        <v>79032.39</v>
      </c>
      <c r="J47" s="11">
        <v>81422.38</v>
      </c>
      <c r="K47" s="11">
        <v>85039.48</v>
      </c>
      <c r="L47" s="11">
        <v>88553.76</v>
      </c>
      <c r="M47" s="11">
        <f t="shared" ref="M47:S51" si="36">LN(F47)</f>
        <v>11.144725216272086</v>
      </c>
      <c r="N47" s="11">
        <f t="shared" si="36"/>
        <v>11.210793223227761</v>
      </c>
      <c r="O47" s="11">
        <f t="shared" si="36"/>
        <v>11.258610854927177</v>
      </c>
      <c r="P47" s="11">
        <f t="shared" si="36"/>
        <v>11.277613047422125</v>
      </c>
      <c r="Q47" s="11">
        <f t="shared" si="36"/>
        <v>11.307405452776887</v>
      </c>
      <c r="R47" s="11">
        <f t="shared" si="36"/>
        <v>11.350870898227614</v>
      </c>
      <c r="S47" s="11">
        <f t="shared" si="36"/>
        <v>11.391365104195438</v>
      </c>
      <c r="T47" s="25">
        <f t="shared" ref="T47:Z51" si="37">(M47-M$52)^2</f>
        <v>0.88340007454716252</v>
      </c>
      <c r="U47" s="25">
        <f t="shared" si="37"/>
        <v>0.91057043256745984</v>
      </c>
      <c r="V47" s="25">
        <f t="shared" si="37"/>
        <v>0.88657991585147355</v>
      </c>
      <c r="W47" s="25">
        <f t="shared" si="37"/>
        <v>0.93276458291029196</v>
      </c>
      <c r="X47" s="25">
        <f t="shared" si="37"/>
        <v>0.94190003326516192</v>
      </c>
      <c r="Y47" s="25">
        <f t="shared" si="37"/>
        <v>0.94550829565094097</v>
      </c>
      <c r="Z47" s="25">
        <f t="shared" si="37"/>
        <v>0.94942178177433945</v>
      </c>
    </row>
    <row r="48" spans="1:26" x14ac:dyDescent="0.35">
      <c r="A48" s="2"/>
      <c r="B48" s="2" t="s">
        <v>106</v>
      </c>
      <c r="C48" s="2" t="s">
        <v>108</v>
      </c>
      <c r="D48" s="5" t="s">
        <v>45</v>
      </c>
      <c r="E48" s="21">
        <v>1</v>
      </c>
      <c r="F48" s="11">
        <v>19969.22</v>
      </c>
      <c r="G48" s="11">
        <v>20878.97</v>
      </c>
      <c r="H48" s="11">
        <v>22321.33</v>
      </c>
      <c r="I48" s="11">
        <v>22432.67</v>
      </c>
      <c r="J48" s="11">
        <v>22984.73</v>
      </c>
      <c r="K48" s="11">
        <v>23984.79</v>
      </c>
      <c r="L48" s="11">
        <v>24946.9</v>
      </c>
      <c r="M48" s="11">
        <f t="shared" si="36"/>
        <v>9.9019473670591722</v>
      </c>
      <c r="N48" s="11">
        <f t="shared" si="36"/>
        <v>9.9464977112779192</v>
      </c>
      <c r="O48" s="11">
        <f t="shared" si="36"/>
        <v>10.013298002533585</v>
      </c>
      <c r="P48" s="11">
        <f t="shared" si="36"/>
        <v>10.018273657433925</v>
      </c>
      <c r="Q48" s="11">
        <f t="shared" si="36"/>
        <v>10.042585361379949</v>
      </c>
      <c r="R48" s="11">
        <f t="shared" si="36"/>
        <v>10.085175158425665</v>
      </c>
      <c r="S48" s="11">
        <f t="shared" si="36"/>
        <v>10.124504844963187</v>
      </c>
      <c r="T48" s="25">
        <f t="shared" si="37"/>
        <v>9.1738837734271661E-2</v>
      </c>
      <c r="U48" s="25">
        <f t="shared" si="37"/>
        <v>9.6135572361329802E-2</v>
      </c>
      <c r="V48" s="25">
        <f t="shared" si="37"/>
        <v>9.2251381321956358E-2</v>
      </c>
      <c r="W48" s="25">
        <f t="shared" si="37"/>
        <v>8.6166910504733976E-2</v>
      </c>
      <c r="X48" s="25">
        <f t="shared" si="37"/>
        <v>8.6615284241601337E-2</v>
      </c>
      <c r="Y48" s="25">
        <f t="shared" si="37"/>
        <v>8.6038517911505075E-2</v>
      </c>
      <c r="Z48" s="25">
        <f t="shared" si="37"/>
        <v>8.5543081917278205E-2</v>
      </c>
    </row>
    <row r="49" spans="1:26" x14ac:dyDescent="0.35">
      <c r="A49" s="2"/>
      <c r="B49" s="2" t="s">
        <v>106</v>
      </c>
      <c r="C49" s="2" t="s">
        <v>109</v>
      </c>
      <c r="D49" s="5" t="s">
        <v>45</v>
      </c>
      <c r="E49" s="21">
        <v>1</v>
      </c>
      <c r="F49" s="11">
        <v>16999.61</v>
      </c>
      <c r="G49" s="11">
        <v>17751.79</v>
      </c>
      <c r="H49" s="11">
        <v>18772.95</v>
      </c>
      <c r="I49" s="11">
        <v>17198.38</v>
      </c>
      <c r="J49" s="11">
        <v>17530.14</v>
      </c>
      <c r="K49" s="11">
        <v>18205.66</v>
      </c>
      <c r="L49" s="11">
        <v>18854.330000000002</v>
      </c>
      <c r="M49" s="11">
        <f t="shared" si="36"/>
        <v>9.7409456815987294</v>
      </c>
      <c r="N49" s="11">
        <f t="shared" si="36"/>
        <v>9.7842416348894616</v>
      </c>
      <c r="O49" s="11">
        <f t="shared" si="36"/>
        <v>9.8401722829212517</v>
      </c>
      <c r="P49" s="11">
        <f t="shared" si="36"/>
        <v>9.752570472319249</v>
      </c>
      <c r="Q49" s="11">
        <f t="shared" si="36"/>
        <v>9.771676964192574</v>
      </c>
      <c r="R49" s="11">
        <f t="shared" si="36"/>
        <v>9.8094878137288166</v>
      </c>
      <c r="S49" s="11">
        <f t="shared" si="36"/>
        <v>9.8444978747200746</v>
      </c>
      <c r="T49" s="25">
        <f t="shared" si="37"/>
        <v>0.21519011338873831</v>
      </c>
      <c r="U49" s="25">
        <f t="shared" si="37"/>
        <v>0.22307999113666974</v>
      </c>
      <c r="V49" s="25">
        <f t="shared" si="37"/>
        <v>0.22739054274969672</v>
      </c>
      <c r="W49" s="25">
        <f t="shared" si="37"/>
        <v>0.31275518610581615</v>
      </c>
      <c r="X49" s="25">
        <f t="shared" si="37"/>
        <v>0.31946589862119135</v>
      </c>
      <c r="Y49" s="25">
        <f t="shared" si="37"/>
        <v>0.32377303538526842</v>
      </c>
      <c r="Z49" s="25">
        <f t="shared" si="37"/>
        <v>0.32773845675121266</v>
      </c>
    </row>
    <row r="50" spans="1:26" x14ac:dyDescent="0.35">
      <c r="A50" s="2"/>
      <c r="B50" s="2" t="s">
        <v>106</v>
      </c>
      <c r="C50" s="2" t="s">
        <v>110</v>
      </c>
      <c r="D50" s="5" t="s">
        <v>45</v>
      </c>
      <c r="E50" s="21">
        <v>1</v>
      </c>
      <c r="F50" s="11">
        <v>33117.89</v>
      </c>
      <c r="G50" s="11">
        <v>34867.089999999997</v>
      </c>
      <c r="H50" s="11">
        <v>38001.57</v>
      </c>
      <c r="I50" s="11">
        <v>39336.480000000003</v>
      </c>
      <c r="J50" s="11">
        <v>40518.160000000003</v>
      </c>
      <c r="K50" s="11">
        <v>42311.68</v>
      </c>
      <c r="L50" s="11">
        <v>43894.33</v>
      </c>
      <c r="M50" s="11">
        <f t="shared" si="36"/>
        <v>10.407828898740304</v>
      </c>
      <c r="N50" s="11">
        <f t="shared" si="36"/>
        <v>10.459298683362539</v>
      </c>
      <c r="O50" s="11">
        <f t="shared" si="36"/>
        <v>10.545382753644523</v>
      </c>
      <c r="P50" s="11">
        <f t="shared" si="36"/>
        <v>10.579907611579863</v>
      </c>
      <c r="Q50" s="11">
        <f t="shared" si="36"/>
        <v>10.609505547657335</v>
      </c>
      <c r="R50" s="11">
        <f t="shared" si="36"/>
        <v>10.652818449850891</v>
      </c>
      <c r="S50" s="11">
        <f t="shared" si="36"/>
        <v>10.689540433546357</v>
      </c>
      <c r="T50" s="25">
        <f t="shared" si="37"/>
        <v>4.1207917256343755E-2</v>
      </c>
      <c r="U50" s="25">
        <f t="shared" si="37"/>
        <v>4.1104968402021949E-2</v>
      </c>
      <c r="V50" s="25">
        <f t="shared" si="37"/>
        <v>5.2146292015094908E-2</v>
      </c>
      <c r="W50" s="25">
        <f t="shared" si="37"/>
        <v>7.1873291548074689E-2</v>
      </c>
      <c r="X50" s="25">
        <f t="shared" si="37"/>
        <v>7.4319177607474127E-2</v>
      </c>
      <c r="Y50" s="25">
        <f t="shared" si="37"/>
        <v>7.5251495488828993E-2</v>
      </c>
      <c r="Z50" s="25">
        <f t="shared" si="37"/>
        <v>7.4287917326388758E-2</v>
      </c>
    </row>
    <row r="51" spans="1:26" x14ac:dyDescent="0.35">
      <c r="A51" s="2"/>
      <c r="B51" s="2" t="s">
        <v>106</v>
      </c>
      <c r="C51" s="2" t="s">
        <v>111</v>
      </c>
      <c r="D51" s="5" t="s">
        <v>45</v>
      </c>
      <c r="E51" s="21">
        <v>1</v>
      </c>
      <c r="F51" s="11">
        <v>18559.009999999998</v>
      </c>
      <c r="G51" s="11">
        <v>19573.740000000002</v>
      </c>
      <c r="H51" s="11">
        <v>20489.580000000002</v>
      </c>
      <c r="I51" s="11">
        <v>20552</v>
      </c>
      <c r="J51" s="11">
        <v>21021</v>
      </c>
      <c r="K51" s="11">
        <v>21897.759999999998</v>
      </c>
      <c r="L51" s="11">
        <v>22811.119999999999</v>
      </c>
      <c r="M51" s="11">
        <f t="shared" si="36"/>
        <v>9.828710664400294</v>
      </c>
      <c r="N51" s="11">
        <f t="shared" si="36"/>
        <v>9.8819441509712149</v>
      </c>
      <c r="O51" s="11">
        <f t="shared" si="36"/>
        <v>9.9276717432190562</v>
      </c>
      <c r="P51" s="11">
        <f t="shared" si="36"/>
        <v>9.9307135387897194</v>
      </c>
      <c r="Q51" s="11">
        <f t="shared" si="36"/>
        <v>9.953277217038643</v>
      </c>
      <c r="R51" s="11">
        <f t="shared" si="36"/>
        <v>9.9941396274682965</v>
      </c>
      <c r="S51" s="11">
        <f t="shared" si="36"/>
        <v>10.035003415344377</v>
      </c>
      <c r="T51" s="25">
        <f t="shared" si="37"/>
        <v>0.14146693232989901</v>
      </c>
      <c r="U51" s="25">
        <f t="shared" si="37"/>
        <v>0.14033334870656441</v>
      </c>
      <c r="V51" s="25">
        <f t="shared" si="37"/>
        <v>0.15159761522894</v>
      </c>
      <c r="W51" s="25">
        <f t="shared" si="37"/>
        <v>0.14523883098994106</v>
      </c>
      <c r="X51" s="25">
        <f t="shared" si="37"/>
        <v>0.14715885057903005</v>
      </c>
      <c r="Y51" s="25">
        <f t="shared" si="37"/>
        <v>0.14773165798149088</v>
      </c>
      <c r="Z51" s="25">
        <f t="shared" si="37"/>
        <v>0.1459078947204657</v>
      </c>
    </row>
    <row r="52" spans="1:26" x14ac:dyDescent="0.35">
      <c r="A52" s="3"/>
      <c r="B52" s="3"/>
      <c r="C52" s="3"/>
      <c r="D52" s="23"/>
      <c r="E52" s="23"/>
      <c r="F52" s="24"/>
      <c r="G52" s="24"/>
      <c r="H52" s="24"/>
      <c r="I52" s="24"/>
      <c r="J52" s="24"/>
      <c r="K52" s="24"/>
      <c r="L52" s="24"/>
      <c r="M52" s="24">
        <f t="shared" ref="M52:Z52" si="38">AVERAGE(M47:M51)</f>
        <v>10.204831565614118</v>
      </c>
      <c r="N52" s="24">
        <f t="shared" si="38"/>
        <v>10.25655508074578</v>
      </c>
      <c r="O52" s="24">
        <f t="shared" si="38"/>
        <v>10.317027127449119</v>
      </c>
      <c r="P52" s="24">
        <f t="shared" si="38"/>
        <v>10.311815665508977</v>
      </c>
      <c r="Q52" s="24">
        <f t="shared" si="38"/>
        <v>10.336890108609078</v>
      </c>
      <c r="R52" s="24">
        <f t="shared" si="38"/>
        <v>10.378498389540258</v>
      </c>
      <c r="S52" s="24">
        <f t="shared" si="38"/>
        <v>10.416982334553888</v>
      </c>
      <c r="T52" s="26">
        <f t="shared" si="38"/>
        <v>0.27460077505128305</v>
      </c>
      <c r="U52" s="26">
        <f t="shared" si="38"/>
        <v>0.28224486263480913</v>
      </c>
      <c r="V52" s="26">
        <f t="shared" si="38"/>
        <v>0.28199314943343234</v>
      </c>
      <c r="W52" s="26">
        <f t="shared" si="38"/>
        <v>0.30975976041177156</v>
      </c>
      <c r="X52" s="26">
        <f t="shared" si="38"/>
        <v>0.31389184886289173</v>
      </c>
      <c r="Y52" s="26">
        <f t="shared" si="38"/>
        <v>0.31566060048360683</v>
      </c>
      <c r="Z52" s="26">
        <f t="shared" si="38"/>
        <v>0.31657982649793698</v>
      </c>
    </row>
    <row r="53" spans="1:26" x14ac:dyDescent="0.35">
      <c r="A53" s="3" t="s">
        <v>12</v>
      </c>
      <c r="B53" s="3"/>
      <c r="C53" s="3"/>
      <c r="D53" s="23"/>
      <c r="E53" s="23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6">
        <f t="shared" ref="T53:Z53" si="39">SQRT(T52)</f>
        <v>0.52402363978286615</v>
      </c>
      <c r="U53" s="26">
        <f t="shared" si="39"/>
        <v>0.53126722337709598</v>
      </c>
      <c r="V53" s="26">
        <f t="shared" si="39"/>
        <v>0.53103027167331274</v>
      </c>
      <c r="W53" s="26">
        <f t="shared" si="39"/>
        <v>0.55656065294967771</v>
      </c>
      <c r="X53" s="26">
        <f t="shared" si="39"/>
        <v>0.56026051874363925</v>
      </c>
      <c r="Y53" s="26">
        <f t="shared" si="39"/>
        <v>0.56183680947727765</v>
      </c>
      <c r="Z53" s="26">
        <f t="shared" si="39"/>
        <v>0.56265426906577098</v>
      </c>
    </row>
    <row r="54" spans="1:26" x14ac:dyDescent="0.35">
      <c r="A54" s="2" t="s">
        <v>15</v>
      </c>
      <c r="B54" s="2" t="s">
        <v>172</v>
      </c>
      <c r="C54" s="2" t="s">
        <v>173</v>
      </c>
      <c r="D54" s="5" t="s">
        <v>228</v>
      </c>
      <c r="E54" s="21">
        <v>1</v>
      </c>
      <c r="F54" s="11">
        <v>14970</v>
      </c>
      <c r="G54" s="11">
        <v>15720</v>
      </c>
      <c r="H54" s="11">
        <v>16600</v>
      </c>
      <c r="I54" s="11">
        <v>14830</v>
      </c>
      <c r="J54" s="11">
        <v>15150</v>
      </c>
      <c r="K54" s="11">
        <v>15780</v>
      </c>
      <c r="L54" s="11">
        <v>16400</v>
      </c>
      <c r="M54" s="11">
        <f t="shared" ref="M54:S58" si="40">LN(F54)</f>
        <v>9.6138034774136738</v>
      </c>
      <c r="N54" s="11">
        <f t="shared" si="40"/>
        <v>9.6626890659831979</v>
      </c>
      <c r="O54" s="11">
        <f t="shared" si="40"/>
        <v>9.7171579743446355</v>
      </c>
      <c r="P54" s="11">
        <f t="shared" si="40"/>
        <v>9.6044074351319786</v>
      </c>
      <c r="Q54" s="11">
        <f t="shared" si="40"/>
        <v>9.6257558109375161</v>
      </c>
      <c r="R54" s="11">
        <f t="shared" si="40"/>
        <v>9.6664985943998651</v>
      </c>
      <c r="S54" s="11">
        <f t="shared" si="40"/>
        <v>9.7050366138122897</v>
      </c>
      <c r="T54" s="25">
        <f t="shared" ref="T54:Z58" si="41">(M54-M$59)^2</f>
        <v>0.12724520294928132</v>
      </c>
      <c r="U54" s="25">
        <f t="shared" si="41"/>
        <v>0.12401896131464556</v>
      </c>
      <c r="V54" s="25">
        <f t="shared" si="41"/>
        <v>0.11978888679753415</v>
      </c>
      <c r="W54" s="25">
        <f t="shared" si="41"/>
        <v>0.11130186839684149</v>
      </c>
      <c r="X54" s="25">
        <f t="shared" si="41"/>
        <v>0.11069613772929272</v>
      </c>
      <c r="Y54" s="25">
        <f t="shared" si="41"/>
        <v>0.11189709910564354</v>
      </c>
      <c r="Z54" s="25">
        <f t="shared" si="41"/>
        <v>0.11279172553158107</v>
      </c>
    </row>
    <row r="55" spans="1:26" x14ac:dyDescent="0.35">
      <c r="A55" s="2"/>
      <c r="B55" s="2" t="s">
        <v>172</v>
      </c>
      <c r="C55" s="2" t="s">
        <v>174</v>
      </c>
      <c r="D55" s="5" t="s">
        <v>228</v>
      </c>
      <c r="E55" s="21">
        <v>1</v>
      </c>
      <c r="F55" s="11">
        <v>17040</v>
      </c>
      <c r="G55" s="11">
        <v>17790</v>
      </c>
      <c r="H55" s="11">
        <v>18710</v>
      </c>
      <c r="I55" s="11">
        <v>17260</v>
      </c>
      <c r="J55" s="11">
        <v>17620</v>
      </c>
      <c r="K55" s="11">
        <v>18380</v>
      </c>
      <c r="L55" s="11">
        <v>19010</v>
      </c>
      <c r="M55" s="11">
        <f t="shared" si="40"/>
        <v>9.7433188003833067</v>
      </c>
      <c r="N55" s="11">
        <f t="shared" si="40"/>
        <v>9.7863917806598817</v>
      </c>
      <c r="O55" s="11">
        <f t="shared" si="40"/>
        <v>9.836813419268136</v>
      </c>
      <c r="P55" s="11">
        <f t="shared" si="40"/>
        <v>9.7561469646374182</v>
      </c>
      <c r="Q55" s="11">
        <f t="shared" si="40"/>
        <v>9.7767898994901703</v>
      </c>
      <c r="R55" s="11">
        <f t="shared" si="40"/>
        <v>9.8190183959096782</v>
      </c>
      <c r="S55" s="11">
        <f t="shared" si="40"/>
        <v>9.8527204354824747</v>
      </c>
      <c r="T55" s="25">
        <f t="shared" si="41"/>
        <v>5.1619445941413537E-2</v>
      </c>
      <c r="U55" s="25">
        <f t="shared" si="41"/>
        <v>5.2194220523438445E-2</v>
      </c>
      <c r="V55" s="25">
        <f t="shared" si="41"/>
        <v>5.127954217001663E-2</v>
      </c>
      <c r="W55" s="25">
        <f t="shared" si="41"/>
        <v>3.308026785055744E-2</v>
      </c>
      <c r="X55" s="25">
        <f t="shared" si="41"/>
        <v>3.3006242531314053E-2</v>
      </c>
      <c r="Y55" s="25">
        <f t="shared" si="41"/>
        <v>3.3120518853559454E-2</v>
      </c>
      <c r="Z55" s="25">
        <f t="shared" si="41"/>
        <v>3.5404551437888641E-2</v>
      </c>
    </row>
    <row r="56" spans="1:26" x14ac:dyDescent="0.35">
      <c r="A56" s="2"/>
      <c r="B56" s="2" t="s">
        <v>172</v>
      </c>
      <c r="C56" s="2" t="s">
        <v>175</v>
      </c>
      <c r="D56" s="5" t="s">
        <v>48</v>
      </c>
      <c r="E56" s="21">
        <v>1</v>
      </c>
      <c r="F56" s="11">
        <v>21110</v>
      </c>
      <c r="G56" s="11">
        <v>22280</v>
      </c>
      <c r="H56" s="11">
        <v>23610</v>
      </c>
      <c r="I56" s="11">
        <v>22070</v>
      </c>
      <c r="J56" s="11">
        <v>22720</v>
      </c>
      <c r="K56" s="11">
        <v>23800</v>
      </c>
      <c r="L56" s="11">
        <v>24830</v>
      </c>
      <c r="M56" s="11">
        <f t="shared" si="40"/>
        <v>9.957502140842367</v>
      </c>
      <c r="N56" s="11">
        <f t="shared" si="40"/>
        <v>10.01144469404122</v>
      </c>
      <c r="O56" s="11">
        <f t="shared" si="40"/>
        <v>10.069425630079559</v>
      </c>
      <c r="P56" s="11">
        <f t="shared" si="40"/>
        <v>10.001974499250782</v>
      </c>
      <c r="Q56" s="11">
        <f t="shared" si="40"/>
        <v>10.031000872835088</v>
      </c>
      <c r="R56" s="11">
        <f t="shared" si="40"/>
        <v>10.077440859659566</v>
      </c>
      <c r="S56" s="11">
        <f t="shared" si="40"/>
        <v>10.119807878502213</v>
      </c>
      <c r="T56" s="25">
        <f t="shared" si="41"/>
        <v>1.6941085005287671E-4</v>
      </c>
      <c r="U56" s="25">
        <f t="shared" si="41"/>
        <v>1.1611951782914463E-5</v>
      </c>
      <c r="V56" s="25">
        <f t="shared" si="41"/>
        <v>3.7974483816383271E-5</v>
      </c>
      <c r="W56" s="25">
        <f t="shared" si="41"/>
        <v>4.0893105814174685E-3</v>
      </c>
      <c r="X56" s="25">
        <f t="shared" si="41"/>
        <v>5.2612929909099954E-3</v>
      </c>
      <c r="Y56" s="25">
        <f t="shared" si="41"/>
        <v>5.8418548415633438E-3</v>
      </c>
      <c r="Z56" s="25">
        <f t="shared" si="41"/>
        <v>6.2293878050189433E-3</v>
      </c>
    </row>
    <row r="57" spans="1:26" x14ac:dyDescent="0.35">
      <c r="A57" s="2"/>
      <c r="B57" s="2" t="s">
        <v>172</v>
      </c>
      <c r="C57" s="2" t="s">
        <v>176</v>
      </c>
      <c r="D57" s="5" t="s">
        <v>45</v>
      </c>
      <c r="E57" s="21">
        <v>1</v>
      </c>
      <c r="F57" s="11">
        <v>55650</v>
      </c>
      <c r="G57" s="11">
        <v>57050</v>
      </c>
      <c r="H57" s="11">
        <v>58370</v>
      </c>
      <c r="I57" s="11">
        <v>46430</v>
      </c>
      <c r="J57" s="11">
        <v>46740</v>
      </c>
      <c r="K57" s="11">
        <v>48640</v>
      </c>
      <c r="L57" s="11">
        <v>50720</v>
      </c>
      <c r="M57" s="11">
        <f t="shared" si="40"/>
        <v>10.926837356703691</v>
      </c>
      <c r="N57" s="11">
        <f t="shared" si="40"/>
        <v>10.951683355290221</v>
      </c>
      <c r="O57" s="11">
        <f t="shared" si="40"/>
        <v>10.974557338197837</v>
      </c>
      <c r="P57" s="11">
        <f t="shared" si="40"/>
        <v>10.745701081013967</v>
      </c>
      <c r="Q57" s="11">
        <f t="shared" si="40"/>
        <v>10.752355608092849</v>
      </c>
      <c r="R57" s="11">
        <f t="shared" si="40"/>
        <v>10.792201516640048</v>
      </c>
      <c r="S57" s="11">
        <f t="shared" si="40"/>
        <v>10.834075589111107</v>
      </c>
      <c r="T57" s="25">
        <f t="shared" si="41"/>
        <v>0.91454683981776019</v>
      </c>
      <c r="U57" s="25">
        <f t="shared" si="41"/>
        <v>0.87765237848116384</v>
      </c>
      <c r="V57" s="25">
        <f t="shared" si="41"/>
        <v>0.83045684946194442</v>
      </c>
      <c r="W57" s="25">
        <f t="shared" si="41"/>
        <v>0.65233777379078517</v>
      </c>
      <c r="X57" s="25">
        <f t="shared" si="41"/>
        <v>0.63026054800267528</v>
      </c>
      <c r="Y57" s="25">
        <f t="shared" si="41"/>
        <v>0.62598586411831103</v>
      </c>
      <c r="Z57" s="25">
        <f t="shared" si="41"/>
        <v>0.62915700954228349</v>
      </c>
    </row>
    <row r="58" spans="1:26" x14ac:dyDescent="0.35">
      <c r="A58" s="2"/>
      <c r="B58" s="2" t="s">
        <v>172</v>
      </c>
      <c r="C58" s="2" t="s">
        <v>177</v>
      </c>
      <c r="D58" s="5" t="s">
        <v>48</v>
      </c>
      <c r="E58" s="21">
        <v>1</v>
      </c>
      <c r="F58" s="11">
        <v>14930</v>
      </c>
      <c r="G58" s="11">
        <v>15710</v>
      </c>
      <c r="H58" s="11">
        <v>16620</v>
      </c>
      <c r="I58" s="11">
        <v>14500</v>
      </c>
      <c r="J58" s="11">
        <v>14860</v>
      </c>
      <c r="K58" s="11">
        <v>15520</v>
      </c>
      <c r="L58" s="11">
        <v>16200</v>
      </c>
      <c r="M58" s="11">
        <f t="shared" si="40"/>
        <v>9.6111278905332362</v>
      </c>
      <c r="N58" s="11">
        <f t="shared" si="40"/>
        <v>9.6620527312496662</v>
      </c>
      <c r="O58" s="11">
        <f t="shared" si="40"/>
        <v>9.7183620684094389</v>
      </c>
      <c r="P58" s="11">
        <f t="shared" si="40"/>
        <v>9.581903928408666</v>
      </c>
      <c r="Q58" s="11">
        <f t="shared" si="40"/>
        <v>9.6064283182717496</v>
      </c>
      <c r="R58" s="11">
        <f t="shared" si="40"/>
        <v>9.6498847937372094</v>
      </c>
      <c r="S58" s="11">
        <f t="shared" si="40"/>
        <v>9.6927665212204754</v>
      </c>
      <c r="T58" s="25">
        <f t="shared" si="41"/>
        <v>0.12916120275023232</v>
      </c>
      <c r="U58" s="25">
        <f t="shared" si="41"/>
        <v>0.12446755366427698</v>
      </c>
      <c r="V58" s="25">
        <f t="shared" si="41"/>
        <v>0.11895684993678438</v>
      </c>
      <c r="W58" s="25">
        <f t="shared" si="41"/>
        <v>0.1268234866282141</v>
      </c>
      <c r="X58" s="25">
        <f t="shared" si="41"/>
        <v>0.12393060111982764</v>
      </c>
      <c r="Y58" s="25">
        <f t="shared" si="41"/>
        <v>0.12328809029461625</v>
      </c>
      <c r="Z58" s="25">
        <f t="shared" si="41"/>
        <v>0.12118397413693169</v>
      </c>
    </row>
    <row r="59" spans="1:26" x14ac:dyDescent="0.35">
      <c r="A59" s="3"/>
      <c r="B59" s="3"/>
      <c r="C59" s="3"/>
      <c r="D59" s="23"/>
      <c r="E59" s="23"/>
      <c r="F59" s="24"/>
      <c r="G59" s="24"/>
      <c r="H59" s="24"/>
      <c r="I59" s="24"/>
      <c r="J59" s="24"/>
      <c r="K59" s="24"/>
      <c r="L59" s="24"/>
      <c r="M59" s="24">
        <f t="shared" ref="M59:Z59" si="42">AVERAGE(M54:M58)</f>
        <v>9.9705179331752554</v>
      </c>
      <c r="N59" s="24">
        <f t="shared" si="42"/>
        <v>10.014852325444837</v>
      </c>
      <c r="O59" s="24">
        <f t="shared" si="42"/>
        <v>10.06326328605992</v>
      </c>
      <c r="P59" s="24">
        <f t="shared" si="42"/>
        <v>9.9380267816885617</v>
      </c>
      <c r="Q59" s="24">
        <f t="shared" si="42"/>
        <v>9.9584661019254757</v>
      </c>
      <c r="R59" s="24">
        <f t="shared" si="42"/>
        <v>10.001008832069273</v>
      </c>
      <c r="S59" s="24">
        <f t="shared" si="42"/>
        <v>10.040881407625713</v>
      </c>
      <c r="T59" s="26">
        <f t="shared" si="42"/>
        <v>0.24454842046174802</v>
      </c>
      <c r="U59" s="26">
        <f t="shared" si="42"/>
        <v>0.23566894518706155</v>
      </c>
      <c r="V59" s="26">
        <f t="shared" si="42"/>
        <v>0.22410402057001919</v>
      </c>
      <c r="W59" s="26">
        <f t="shared" si="42"/>
        <v>0.18552654144956313</v>
      </c>
      <c r="X59" s="26">
        <f t="shared" si="42"/>
        <v>0.18063096447480392</v>
      </c>
      <c r="Y59" s="26">
        <f t="shared" si="42"/>
        <v>0.18002668544273873</v>
      </c>
      <c r="Z59" s="26">
        <f t="shared" si="42"/>
        <v>0.18095332969074079</v>
      </c>
    </row>
    <row r="60" spans="1:26" x14ac:dyDescent="0.35">
      <c r="A60" s="3" t="s">
        <v>285</v>
      </c>
      <c r="B60" s="3"/>
      <c r="C60" s="3"/>
      <c r="D60" s="23"/>
      <c r="E60" s="23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6">
        <f t="shared" ref="T60:Z60" si="43">SQRT(T59)</f>
        <v>0.49451837221861433</v>
      </c>
      <c r="U60" s="26">
        <f t="shared" si="43"/>
        <v>0.48545745970894461</v>
      </c>
      <c r="V60" s="26">
        <f t="shared" si="43"/>
        <v>0.47339626167727517</v>
      </c>
      <c r="W60" s="26">
        <f t="shared" si="43"/>
        <v>0.43072792044347802</v>
      </c>
      <c r="X60" s="26">
        <f t="shared" si="43"/>
        <v>0.42500701697125415</v>
      </c>
      <c r="Y60" s="26">
        <f t="shared" si="43"/>
        <v>0.42429551664227932</v>
      </c>
      <c r="Z60" s="26">
        <f t="shared" si="43"/>
        <v>0.42538609484883355</v>
      </c>
    </row>
    <row r="61" spans="1:26" x14ac:dyDescent="0.35">
      <c r="A61" s="2"/>
      <c r="B61" s="2" t="s">
        <v>178</v>
      </c>
      <c r="C61" s="2" t="s">
        <v>179</v>
      </c>
      <c r="D61" s="5" t="s">
        <v>228</v>
      </c>
      <c r="E61" s="5">
        <v>0</v>
      </c>
      <c r="F61" s="11">
        <v>16830</v>
      </c>
      <c r="G61" s="11">
        <v>17680</v>
      </c>
      <c r="H61" s="11">
        <v>18680</v>
      </c>
      <c r="I61" s="11">
        <v>17090</v>
      </c>
      <c r="J61" s="11">
        <v>17530</v>
      </c>
      <c r="K61" s="11">
        <v>18300</v>
      </c>
      <c r="L61" s="11">
        <v>19060</v>
      </c>
      <c r="M61" s="11">
        <f t="shared" ref="M61:S65" si="44">LN(F61)</f>
        <v>9.730918287184851</v>
      </c>
      <c r="N61" s="11">
        <f t="shared" si="44"/>
        <v>9.7801893361916346</v>
      </c>
      <c r="O61" s="11">
        <f t="shared" si="44"/>
        <v>9.8352087117828333</v>
      </c>
      <c r="P61" s="11">
        <f t="shared" si="44"/>
        <v>9.7462487761096366</v>
      </c>
      <c r="Q61" s="11">
        <f t="shared" si="44"/>
        <v>9.7716689779152794</v>
      </c>
      <c r="R61" s="11">
        <f t="shared" si="44"/>
        <v>9.8146563388295132</v>
      </c>
      <c r="S61" s="11">
        <f t="shared" si="44"/>
        <v>9.8553471772081931</v>
      </c>
      <c r="T61" s="25">
        <f t="shared" ref="T61:Z65" si="45">(M61-M$66)^2</f>
        <v>4.3692151907479437E-2</v>
      </c>
      <c r="U61" s="25">
        <f t="shared" si="45"/>
        <v>4.2194984063365179E-2</v>
      </c>
      <c r="V61" s="25">
        <f t="shared" si="45"/>
        <v>4.0829536057703154E-2</v>
      </c>
      <c r="W61" s="25">
        <f t="shared" si="45"/>
        <v>5.2128923322178708E-2</v>
      </c>
      <c r="X61" s="25">
        <f t="shared" si="45"/>
        <v>5.2648123930792046E-2</v>
      </c>
      <c r="Y61" s="25">
        <f t="shared" si="45"/>
        <v>5.3062314422440464E-2</v>
      </c>
      <c r="Z61" s="25">
        <f t="shared" si="45"/>
        <v>5.2996019689847317E-2</v>
      </c>
    </row>
    <row r="62" spans="1:26" x14ac:dyDescent="0.35">
      <c r="A62" s="2"/>
      <c r="B62" s="2" t="s">
        <v>178</v>
      </c>
      <c r="C62" s="2" t="s">
        <v>180</v>
      </c>
      <c r="D62" s="5" t="s">
        <v>48</v>
      </c>
      <c r="E62" s="5">
        <v>0</v>
      </c>
      <c r="F62" s="11">
        <v>15860</v>
      </c>
      <c r="G62" s="11">
        <v>16590</v>
      </c>
      <c r="H62" s="11">
        <v>17530</v>
      </c>
      <c r="I62" s="11">
        <v>15470</v>
      </c>
      <c r="J62" s="11">
        <v>15850</v>
      </c>
      <c r="K62" s="11">
        <v>16440</v>
      </c>
      <c r="L62" s="11">
        <v>16940</v>
      </c>
      <c r="M62" s="11">
        <f t="shared" si="44"/>
        <v>9.6715554951888389</v>
      </c>
      <c r="N62" s="11">
        <f t="shared" si="44"/>
        <v>9.71655538318449</v>
      </c>
      <c r="O62" s="11">
        <f t="shared" si="44"/>
        <v>9.7716689779152794</v>
      </c>
      <c r="P62" s="11">
        <f t="shared" si="44"/>
        <v>9.6466579435671118</v>
      </c>
      <c r="Q62" s="11">
        <f t="shared" si="44"/>
        <v>9.6709247793054267</v>
      </c>
      <c r="R62" s="11">
        <f t="shared" si="44"/>
        <v>9.7074726686101709</v>
      </c>
      <c r="S62" s="11">
        <f t="shared" si="44"/>
        <v>9.7374329682060452</v>
      </c>
      <c r="T62" s="25">
        <f t="shared" si="45"/>
        <v>7.2032907337365684E-2</v>
      </c>
      <c r="U62" s="25">
        <f t="shared" si="45"/>
        <v>7.2386896195871006E-2</v>
      </c>
      <c r="V62" s="25">
        <f t="shared" si="45"/>
        <v>7.0544917510907829E-2</v>
      </c>
      <c r="W62" s="25">
        <f t="shared" si="45"/>
        <v>0.10752393561195724</v>
      </c>
      <c r="X62" s="25">
        <f t="shared" si="45"/>
        <v>0.10902939088912783</v>
      </c>
      <c r="Y62" s="25">
        <f t="shared" si="45"/>
        <v>0.11393072506196984</v>
      </c>
      <c r="Z62" s="25">
        <f t="shared" si="45"/>
        <v>0.12118952065764131</v>
      </c>
    </row>
    <row r="63" spans="1:26" x14ac:dyDescent="0.35">
      <c r="A63" s="2"/>
      <c r="B63" s="2" t="s">
        <v>178</v>
      </c>
      <c r="C63" s="2" t="s">
        <v>181</v>
      </c>
      <c r="D63" s="5" t="s">
        <v>48</v>
      </c>
      <c r="E63" s="5">
        <v>0</v>
      </c>
      <c r="F63" s="11">
        <v>47920</v>
      </c>
      <c r="G63" s="11">
        <v>50370</v>
      </c>
      <c r="H63" s="11">
        <v>53230</v>
      </c>
      <c r="I63" s="11">
        <v>51940</v>
      </c>
      <c r="J63" s="11">
        <v>53580</v>
      </c>
      <c r="K63" s="11">
        <v>56530</v>
      </c>
      <c r="L63" s="11">
        <v>59480</v>
      </c>
      <c r="M63" s="11">
        <f t="shared" si="44"/>
        <v>10.777288232789331</v>
      </c>
      <c r="N63" s="11">
        <f t="shared" si="44"/>
        <v>10.827151038739697</v>
      </c>
      <c r="O63" s="11">
        <f t="shared" si="44"/>
        <v>10.882377426166803</v>
      </c>
      <c r="P63" s="11">
        <f t="shared" si="44"/>
        <v>10.85784448521674</v>
      </c>
      <c r="Q63" s="11">
        <f t="shared" si="44"/>
        <v>10.888931143098599</v>
      </c>
      <c r="R63" s="11">
        <f t="shared" si="44"/>
        <v>10.942526749669337</v>
      </c>
      <c r="S63" s="11">
        <f t="shared" si="44"/>
        <v>10.993395400574091</v>
      </c>
      <c r="T63" s="25">
        <f t="shared" si="45"/>
        <v>0.70114374863672535</v>
      </c>
      <c r="U63" s="25">
        <f t="shared" si="45"/>
        <v>0.70820223795772097</v>
      </c>
      <c r="V63" s="25">
        <f t="shared" si="45"/>
        <v>0.71420333352267285</v>
      </c>
      <c r="W63" s="25">
        <f t="shared" si="45"/>
        <v>0.78018023020467198</v>
      </c>
      <c r="X63" s="25">
        <f t="shared" si="45"/>
        <v>0.78820726229634896</v>
      </c>
      <c r="Y63" s="25">
        <f t="shared" si="45"/>
        <v>0.8055382437795825</v>
      </c>
      <c r="Z63" s="25">
        <f t="shared" si="45"/>
        <v>0.82417270218848038</v>
      </c>
    </row>
    <row r="64" spans="1:26" x14ac:dyDescent="0.35">
      <c r="A64" s="2"/>
      <c r="B64" s="2" t="s">
        <v>178</v>
      </c>
      <c r="C64" s="2" t="s">
        <v>182</v>
      </c>
      <c r="D64" s="5" t="s">
        <v>228</v>
      </c>
      <c r="E64" s="5">
        <v>0</v>
      </c>
      <c r="F64" s="11">
        <v>16540</v>
      </c>
      <c r="G64" s="11">
        <v>17260</v>
      </c>
      <c r="H64" s="11">
        <v>18100</v>
      </c>
      <c r="I64" s="11">
        <v>17610</v>
      </c>
      <c r="J64" s="11">
        <v>18090</v>
      </c>
      <c r="K64" s="11">
        <v>18910</v>
      </c>
      <c r="L64" s="11">
        <v>19700</v>
      </c>
      <c r="M64" s="11">
        <f t="shared" si="44"/>
        <v>9.7135369685776816</v>
      </c>
      <c r="N64" s="11">
        <f t="shared" si="44"/>
        <v>9.7561469646374182</v>
      </c>
      <c r="O64" s="11">
        <f t="shared" si="44"/>
        <v>9.803667217253917</v>
      </c>
      <c r="P64" s="11">
        <f t="shared" si="44"/>
        <v>9.7762222014902527</v>
      </c>
      <c r="Q64" s="11">
        <f t="shared" si="44"/>
        <v>9.8031145783893407</v>
      </c>
      <c r="R64" s="11">
        <f t="shared" si="44"/>
        <v>9.8474461616525026</v>
      </c>
      <c r="S64" s="11">
        <f t="shared" si="44"/>
        <v>9.8883739147260794</v>
      </c>
      <c r="T64" s="25">
        <f t="shared" si="45"/>
        <v>5.1260580702120195E-2</v>
      </c>
      <c r="U64" s="25">
        <f t="shared" si="45"/>
        <v>5.2650307619430188E-2</v>
      </c>
      <c r="V64" s="25">
        <f t="shared" si="45"/>
        <v>5.4571152454440136E-2</v>
      </c>
      <c r="W64" s="25">
        <f t="shared" si="45"/>
        <v>3.9340408871076343E-2</v>
      </c>
      <c r="X64" s="25">
        <f t="shared" si="45"/>
        <v>3.9206451087637512E-2</v>
      </c>
      <c r="Y64" s="25">
        <f t="shared" si="45"/>
        <v>3.903104586203119E-2</v>
      </c>
      <c r="Z64" s="25">
        <f t="shared" si="45"/>
        <v>3.8880704173281315E-2</v>
      </c>
    </row>
    <row r="65" spans="1:26" x14ac:dyDescent="0.35">
      <c r="A65" s="2"/>
      <c r="B65" s="2" t="s">
        <v>178</v>
      </c>
      <c r="C65" s="2" t="s">
        <v>183</v>
      </c>
      <c r="D65" s="5" t="s">
        <v>48</v>
      </c>
      <c r="E65" s="5">
        <v>0</v>
      </c>
      <c r="F65" s="11">
        <v>18150</v>
      </c>
      <c r="G65" s="11">
        <v>18920</v>
      </c>
      <c r="H65" s="11">
        <v>19800</v>
      </c>
      <c r="I65" s="11">
        <v>18880</v>
      </c>
      <c r="J65" s="11">
        <v>19360</v>
      </c>
      <c r="K65" s="11">
        <v>20190</v>
      </c>
      <c r="L65" s="11">
        <v>21020</v>
      </c>
      <c r="M65" s="11">
        <f t="shared" si="44"/>
        <v>9.8064258396929969</v>
      </c>
      <c r="N65" s="11">
        <f t="shared" si="44"/>
        <v>9.8479748426058684</v>
      </c>
      <c r="O65" s="11">
        <f t="shared" si="44"/>
        <v>9.8934372166826261</v>
      </c>
      <c r="P65" s="11">
        <f t="shared" si="44"/>
        <v>9.8458584396994908</v>
      </c>
      <c r="Q65" s="11">
        <f t="shared" si="44"/>
        <v>9.8709643608305679</v>
      </c>
      <c r="R65" s="11">
        <f t="shared" si="44"/>
        <v>9.9129427113068829</v>
      </c>
      <c r="S65" s="11">
        <f t="shared" si="44"/>
        <v>9.9532296444309427</v>
      </c>
      <c r="T65" s="25">
        <f t="shared" si="45"/>
        <v>1.7827356739095263E-2</v>
      </c>
      <c r="U65" s="25">
        <f t="shared" si="45"/>
        <v>1.8941650934226208E-2</v>
      </c>
      <c r="V65" s="25">
        <f t="shared" si="45"/>
        <v>2.0688418990280372E-2</v>
      </c>
      <c r="W65" s="25">
        <f t="shared" si="45"/>
        <v>1.6565731120593435E-2</v>
      </c>
      <c r="X65" s="25">
        <f t="shared" si="45"/>
        <v>1.6940690303265653E-2</v>
      </c>
      <c r="Y65" s="25">
        <f t="shared" si="45"/>
        <v>1.7441485066982572E-2</v>
      </c>
      <c r="Z65" s="25">
        <f t="shared" si="45"/>
        <v>1.7510217013078741E-2</v>
      </c>
    </row>
    <row r="66" spans="1:26" x14ac:dyDescent="0.35">
      <c r="A66" s="3"/>
      <c r="B66" s="3"/>
      <c r="C66" s="3"/>
      <c r="D66" s="23"/>
      <c r="E66" s="23"/>
      <c r="F66" s="24"/>
      <c r="G66" s="24"/>
      <c r="H66" s="24"/>
      <c r="I66" s="24"/>
      <c r="J66" s="24"/>
      <c r="K66" s="24"/>
      <c r="L66" s="24"/>
      <c r="M66" s="24">
        <f t="shared" ref="M66:Z66" si="46">AVERAGE(M61:M65)</f>
        <v>9.9399449646867417</v>
      </c>
      <c r="N66" s="24">
        <f t="shared" si="46"/>
        <v>9.9856035130718226</v>
      </c>
      <c r="O66" s="24">
        <f t="shared" si="46"/>
        <v>10.037271909960293</v>
      </c>
      <c r="P66" s="24">
        <f t="shared" si="46"/>
        <v>9.9745663692166477</v>
      </c>
      <c r="Q66" s="24">
        <f t="shared" si="46"/>
        <v>10.001120767907844</v>
      </c>
      <c r="R66" s="24">
        <f t="shared" si="46"/>
        <v>10.045008926013683</v>
      </c>
      <c r="S66" s="24">
        <f t="shared" si="46"/>
        <v>10.08555582102907</v>
      </c>
      <c r="T66" s="26">
        <f t="shared" si="46"/>
        <v>0.17719134906455719</v>
      </c>
      <c r="U66" s="26">
        <f t="shared" si="46"/>
        <v>0.17887521535412271</v>
      </c>
      <c r="V66" s="26">
        <f t="shared" si="46"/>
        <v>0.18016747170720088</v>
      </c>
      <c r="W66" s="26">
        <f t="shared" si="46"/>
        <v>0.19914784582609554</v>
      </c>
      <c r="X66" s="26">
        <f t="shared" si="46"/>
        <v>0.2012063837014344</v>
      </c>
      <c r="Y66" s="26">
        <f t="shared" si="46"/>
        <v>0.2058007628386013</v>
      </c>
      <c r="Z66" s="26">
        <f t="shared" si="46"/>
        <v>0.2109498327444658</v>
      </c>
    </row>
    <row r="67" spans="1:26" x14ac:dyDescent="0.35">
      <c r="A67" s="3" t="s">
        <v>286</v>
      </c>
      <c r="B67" s="3"/>
      <c r="C67" s="3"/>
      <c r="D67" s="23"/>
      <c r="E67" s="23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6">
        <f t="shared" ref="T67:Z67" si="47">SQRT(T66)</f>
        <v>0.42094102801290018</v>
      </c>
      <c r="U67" s="26">
        <f t="shared" si="47"/>
        <v>0.4229364199901951</v>
      </c>
      <c r="V67" s="26">
        <f t="shared" si="47"/>
        <v>0.42446139012541634</v>
      </c>
      <c r="W67" s="26">
        <f t="shared" si="47"/>
        <v>0.44625984115321821</v>
      </c>
      <c r="X67" s="26">
        <f t="shared" si="47"/>
        <v>0.44856034566313863</v>
      </c>
      <c r="Y67" s="26">
        <f t="shared" si="47"/>
        <v>0.4536526896631401</v>
      </c>
      <c r="Z67" s="26">
        <f t="shared" si="47"/>
        <v>0.45929275276719289</v>
      </c>
    </row>
    <row r="68" spans="1:26" x14ac:dyDescent="0.35">
      <c r="A68" s="2"/>
      <c r="B68" s="2" t="s">
        <v>184</v>
      </c>
      <c r="C68" s="2" t="s">
        <v>185</v>
      </c>
      <c r="D68" s="5" t="s">
        <v>45</v>
      </c>
      <c r="E68" s="21">
        <v>1</v>
      </c>
      <c r="F68" s="11">
        <v>61390</v>
      </c>
      <c r="G68" s="11">
        <v>64700</v>
      </c>
      <c r="H68" s="11">
        <v>68550</v>
      </c>
      <c r="I68" s="11">
        <v>66650</v>
      </c>
      <c r="J68" s="11">
        <v>69090</v>
      </c>
      <c r="K68" s="11">
        <v>73210</v>
      </c>
      <c r="L68" s="11">
        <v>77100</v>
      </c>
      <c r="M68" s="11">
        <f t="shared" ref="M68:S74" si="48">LN(F68)</f>
        <v>11.025002234421542</v>
      </c>
      <c r="N68" s="11">
        <f t="shared" si="48"/>
        <v>11.077516480488992</v>
      </c>
      <c r="O68" s="11">
        <f t="shared" si="48"/>
        <v>11.135318684990461</v>
      </c>
      <c r="P68" s="11">
        <f t="shared" si="48"/>
        <v>11.107210325606856</v>
      </c>
      <c r="Q68" s="11">
        <f t="shared" si="48"/>
        <v>11.14316528148284</v>
      </c>
      <c r="R68" s="11">
        <f t="shared" si="48"/>
        <v>11.201087302640689</v>
      </c>
      <c r="S68" s="11">
        <f t="shared" si="48"/>
        <v>11.25285855955142</v>
      </c>
      <c r="T68" s="25">
        <f t="shared" ref="T68:Z74" si="49">(M68-M$75)^2</f>
        <v>0.66456803946964638</v>
      </c>
      <c r="U68" s="25">
        <f t="shared" si="49"/>
        <v>0.66780563514504998</v>
      </c>
      <c r="V68" s="25">
        <f t="shared" si="49"/>
        <v>0.67139681090597769</v>
      </c>
      <c r="W68" s="25">
        <f t="shared" si="49"/>
        <v>0.7511385966690175</v>
      </c>
      <c r="X68" s="25">
        <f t="shared" si="49"/>
        <v>0.76052502430761959</v>
      </c>
      <c r="Y68" s="25">
        <f t="shared" si="49"/>
        <v>0.77342635905940016</v>
      </c>
      <c r="Z68" s="25">
        <f t="shared" si="49"/>
        <v>0.78371886255720091</v>
      </c>
    </row>
    <row r="69" spans="1:26" x14ac:dyDescent="0.35">
      <c r="A69" s="2"/>
      <c r="B69" s="2" t="s">
        <v>184</v>
      </c>
      <c r="C69" s="2" t="s">
        <v>186</v>
      </c>
      <c r="D69" s="5" t="s">
        <v>48</v>
      </c>
      <c r="E69" s="21">
        <v>1</v>
      </c>
      <c r="F69" s="11">
        <v>20780</v>
      </c>
      <c r="G69" s="11">
        <v>21850</v>
      </c>
      <c r="H69" s="11">
        <v>23140</v>
      </c>
      <c r="I69" s="11">
        <v>21130</v>
      </c>
      <c r="J69" s="11">
        <v>21910</v>
      </c>
      <c r="K69" s="11">
        <v>23080</v>
      </c>
      <c r="L69" s="11">
        <v>24160</v>
      </c>
      <c r="M69" s="11">
        <f t="shared" si="48"/>
        <v>9.9417462646532186</v>
      </c>
      <c r="N69" s="11">
        <f t="shared" si="48"/>
        <v>9.9919562005237363</v>
      </c>
      <c r="O69" s="11">
        <f t="shared" si="48"/>
        <v>10.049318000747668</v>
      </c>
      <c r="P69" s="11">
        <f t="shared" si="48"/>
        <v>9.9584491106101023</v>
      </c>
      <c r="Q69" s="11">
        <f t="shared" si="48"/>
        <v>9.9946984325895123</v>
      </c>
      <c r="R69" s="11">
        <f t="shared" si="48"/>
        <v>10.046721720622037</v>
      </c>
      <c r="S69" s="11">
        <f t="shared" si="48"/>
        <v>10.092453652048752</v>
      </c>
      <c r="T69" s="25">
        <f t="shared" si="49"/>
        <v>7.1848413267544833E-2</v>
      </c>
      <c r="U69" s="25">
        <f t="shared" si="49"/>
        <v>7.2020591086784894E-2</v>
      </c>
      <c r="V69" s="25">
        <f t="shared" si="49"/>
        <v>7.1082285537262549E-2</v>
      </c>
      <c r="W69" s="25">
        <f t="shared" si="49"/>
        <v>7.9568388154635974E-2</v>
      </c>
      <c r="X69" s="25">
        <f t="shared" si="49"/>
        <v>7.6389215512809985E-2</v>
      </c>
      <c r="Y69" s="25">
        <f t="shared" si="49"/>
        <v>7.5580435167875423E-2</v>
      </c>
      <c r="Z69" s="25">
        <f t="shared" si="49"/>
        <v>7.5694279052410482E-2</v>
      </c>
    </row>
    <row r="70" spans="1:26" x14ac:dyDescent="0.35">
      <c r="A70" s="2"/>
      <c r="B70" s="2" t="s">
        <v>184</v>
      </c>
      <c r="C70" s="2" t="s">
        <v>187</v>
      </c>
      <c r="D70" s="5" t="s">
        <v>228</v>
      </c>
      <c r="E70" s="21">
        <v>1</v>
      </c>
      <c r="F70" s="11">
        <v>27510</v>
      </c>
      <c r="G70" s="11">
        <v>28880</v>
      </c>
      <c r="H70" s="11">
        <v>30510</v>
      </c>
      <c r="I70" s="11">
        <v>29370</v>
      </c>
      <c r="J70" s="11">
        <v>30230</v>
      </c>
      <c r="K70" s="11">
        <v>31600</v>
      </c>
      <c r="L70" s="11">
        <v>32880</v>
      </c>
      <c r="M70" s="11">
        <f t="shared" si="48"/>
        <v>10.222304853918621</v>
      </c>
      <c r="N70" s="11">
        <f t="shared" si="48"/>
        <v>10.270904593006762</v>
      </c>
      <c r="O70" s="11">
        <f t="shared" si="48"/>
        <v>10.325809777710715</v>
      </c>
      <c r="P70" s="11">
        <f t="shared" si="48"/>
        <v>10.287729024192666</v>
      </c>
      <c r="Q70" s="11">
        <f t="shared" si="48"/>
        <v>10.316590087773504</v>
      </c>
      <c r="R70" s="11">
        <f t="shared" si="48"/>
        <v>10.360912399575003</v>
      </c>
      <c r="S70" s="11">
        <f t="shared" si="48"/>
        <v>10.400619849170116</v>
      </c>
      <c r="T70" s="25">
        <f t="shared" si="49"/>
        <v>1.5657632005338143E-4</v>
      </c>
      <c r="U70" s="25">
        <f t="shared" si="49"/>
        <v>1.1197594520770761E-4</v>
      </c>
      <c r="V70" s="25">
        <f t="shared" si="49"/>
        <v>9.7597875918613555E-5</v>
      </c>
      <c r="W70" s="25">
        <f t="shared" si="49"/>
        <v>2.2279553734027057E-3</v>
      </c>
      <c r="X70" s="25">
        <f t="shared" si="49"/>
        <v>2.0707655565058922E-3</v>
      </c>
      <c r="Y70" s="25">
        <f t="shared" si="49"/>
        <v>1.5422678237555412E-3</v>
      </c>
      <c r="Z70" s="25">
        <f t="shared" si="49"/>
        <v>1.0916590480107694E-3</v>
      </c>
    </row>
    <row r="71" spans="1:26" x14ac:dyDescent="0.35">
      <c r="A71" s="2"/>
      <c r="B71" s="2" t="s">
        <v>184</v>
      </c>
      <c r="C71" s="2" t="s">
        <v>188</v>
      </c>
      <c r="D71" s="5" t="s">
        <v>228</v>
      </c>
      <c r="E71" s="21">
        <v>1</v>
      </c>
      <c r="F71" s="11">
        <v>27230</v>
      </c>
      <c r="G71" s="11">
        <v>28610</v>
      </c>
      <c r="H71" s="11">
        <v>30140</v>
      </c>
      <c r="I71" s="11">
        <v>28070</v>
      </c>
      <c r="J71" s="11">
        <v>28740</v>
      </c>
      <c r="K71" s="11">
        <v>30190</v>
      </c>
      <c r="L71" s="11">
        <v>31630</v>
      </c>
      <c r="M71" s="11">
        <f t="shared" si="48"/>
        <v>10.212074585667805</v>
      </c>
      <c r="N71" s="11">
        <f t="shared" si="48"/>
        <v>10.261511586044156</v>
      </c>
      <c r="O71" s="11">
        <f t="shared" si="48"/>
        <v>10.313608472180487</v>
      </c>
      <c r="P71" s="11">
        <f t="shared" si="48"/>
        <v>10.242456669355928</v>
      </c>
      <c r="Q71" s="11">
        <f t="shared" si="48"/>
        <v>10.266045159633016</v>
      </c>
      <c r="R71" s="11">
        <f t="shared" si="48"/>
        <v>10.315266022700884</v>
      </c>
      <c r="S71" s="11">
        <f t="shared" si="48"/>
        <v>10.361861316299695</v>
      </c>
      <c r="T71" s="25">
        <f t="shared" si="49"/>
        <v>5.2110742257685782E-6</v>
      </c>
      <c r="U71" s="25">
        <f t="shared" si="49"/>
        <v>1.4133922332989982E-6</v>
      </c>
      <c r="V71" s="25">
        <f t="shared" si="49"/>
        <v>5.3923425604708726E-6</v>
      </c>
      <c r="W71" s="25">
        <f t="shared" si="49"/>
        <v>3.7205291509518929E-6</v>
      </c>
      <c r="X71" s="25">
        <f t="shared" si="49"/>
        <v>2.5394171956613538E-5</v>
      </c>
      <c r="Y71" s="25">
        <f t="shared" si="49"/>
        <v>4.0636277533288196E-5</v>
      </c>
      <c r="Z71" s="25">
        <f t="shared" si="49"/>
        <v>3.2698598386185706E-5</v>
      </c>
    </row>
    <row r="72" spans="1:26" x14ac:dyDescent="0.35">
      <c r="A72" s="2"/>
      <c r="B72" s="2" t="s">
        <v>184</v>
      </c>
      <c r="C72" s="2" t="s">
        <v>189</v>
      </c>
      <c r="D72" s="5" t="s">
        <v>228</v>
      </c>
      <c r="E72" s="21">
        <v>1</v>
      </c>
      <c r="F72" s="11">
        <v>19710</v>
      </c>
      <c r="G72" s="11">
        <v>20730</v>
      </c>
      <c r="H72" s="11">
        <v>21850</v>
      </c>
      <c r="I72" s="11">
        <v>19750</v>
      </c>
      <c r="J72" s="11">
        <v>20340</v>
      </c>
      <c r="K72" s="11">
        <v>21420</v>
      </c>
      <c r="L72" s="11">
        <v>22420</v>
      </c>
      <c r="M72" s="11">
        <f t="shared" si="48"/>
        <v>9.8888814001467651</v>
      </c>
      <c r="N72" s="11">
        <f t="shared" si="48"/>
        <v>9.9393372054298261</v>
      </c>
      <c r="O72" s="11">
        <f t="shared" si="48"/>
        <v>9.9919562005237363</v>
      </c>
      <c r="P72" s="11">
        <f t="shared" si="48"/>
        <v>9.8909087703292684</v>
      </c>
      <c r="Q72" s="11">
        <f t="shared" si="48"/>
        <v>9.9203446696025512</v>
      </c>
      <c r="R72" s="11">
        <f t="shared" si="48"/>
        <v>9.9720803440017391</v>
      </c>
      <c r="S72" s="11">
        <f t="shared" si="48"/>
        <v>10.017708696626151</v>
      </c>
      <c r="T72" s="25">
        <f t="shared" si="49"/>
        <v>0.10298348982001042</v>
      </c>
      <c r="U72" s="25">
        <f t="shared" si="49"/>
        <v>0.10303170332797765</v>
      </c>
      <c r="V72" s="25">
        <f t="shared" si="49"/>
        <v>0.1049594205775983</v>
      </c>
      <c r="W72" s="25">
        <f t="shared" si="49"/>
        <v>0.12223346732918422</v>
      </c>
      <c r="X72" s="25">
        <f t="shared" si="49"/>
        <v>0.12301837438186383</v>
      </c>
      <c r="Y72" s="25">
        <f t="shared" si="49"/>
        <v>0.12219242970149825</v>
      </c>
      <c r="Z72" s="25">
        <f t="shared" si="49"/>
        <v>0.1224096386206706</v>
      </c>
    </row>
    <row r="73" spans="1:26" x14ac:dyDescent="0.35">
      <c r="A73" s="2"/>
      <c r="B73" s="2" t="s">
        <v>184</v>
      </c>
      <c r="C73" s="2" t="s">
        <v>190</v>
      </c>
      <c r="D73" s="5" t="s">
        <v>228</v>
      </c>
      <c r="E73" s="21">
        <v>1</v>
      </c>
      <c r="F73" s="11">
        <v>27090</v>
      </c>
      <c r="G73" s="11">
        <v>28560</v>
      </c>
      <c r="H73" s="11">
        <v>30300</v>
      </c>
      <c r="I73" s="11">
        <v>27050</v>
      </c>
      <c r="J73" s="11">
        <v>27850</v>
      </c>
      <c r="K73" s="11">
        <v>29220</v>
      </c>
      <c r="L73" s="11">
        <v>30520</v>
      </c>
      <c r="M73" s="11">
        <f t="shared" si="48"/>
        <v>10.20691993507914</v>
      </c>
      <c r="N73" s="11">
        <f t="shared" si="48"/>
        <v>10.259762416453521</v>
      </c>
      <c r="O73" s="11">
        <f t="shared" si="48"/>
        <v>10.31890299149746</v>
      </c>
      <c r="P73" s="11">
        <f t="shared" si="48"/>
        <v>10.205442284274628</v>
      </c>
      <c r="Q73" s="11">
        <f t="shared" si="48"/>
        <v>10.234588245355431</v>
      </c>
      <c r="R73" s="11">
        <f t="shared" si="48"/>
        <v>10.282608685304691</v>
      </c>
      <c r="S73" s="11">
        <f t="shared" si="48"/>
        <v>10.326137485398393</v>
      </c>
      <c r="T73" s="25">
        <f t="shared" si="49"/>
        <v>8.2476536393616872E-6</v>
      </c>
      <c r="U73" s="25">
        <f t="shared" si="49"/>
        <v>3.1394488915021543E-7</v>
      </c>
      <c r="V73" s="25">
        <f t="shared" si="49"/>
        <v>8.8350280763148234E-6</v>
      </c>
      <c r="W73" s="25">
        <f t="shared" si="49"/>
        <v>1.2309935563458471E-3</v>
      </c>
      <c r="X73" s="25">
        <f t="shared" si="49"/>
        <v>1.3319709585815744E-3</v>
      </c>
      <c r="Y73" s="25">
        <f t="shared" si="49"/>
        <v>1.5234967436950184E-3</v>
      </c>
      <c r="Z73" s="25">
        <f t="shared" si="49"/>
        <v>1.7174476299510442E-3</v>
      </c>
    </row>
    <row r="74" spans="1:26" x14ac:dyDescent="0.35">
      <c r="A74" s="2"/>
      <c r="B74" s="2" t="s">
        <v>184</v>
      </c>
      <c r="C74" s="2" t="s">
        <v>191</v>
      </c>
      <c r="D74" s="5" t="s">
        <v>48</v>
      </c>
      <c r="E74" s="21">
        <v>1</v>
      </c>
      <c r="F74" s="11">
        <v>21410</v>
      </c>
      <c r="G74" s="11">
        <v>22500</v>
      </c>
      <c r="H74" s="11">
        <v>23780</v>
      </c>
      <c r="I74" s="11">
        <v>21840</v>
      </c>
      <c r="J74" s="11">
        <v>22520</v>
      </c>
      <c r="K74" s="11">
        <v>23690</v>
      </c>
      <c r="L74" s="11">
        <v>24870</v>
      </c>
      <c r="M74" s="11">
        <f t="shared" si="48"/>
        <v>9.9716133815837278</v>
      </c>
      <c r="N74" s="11">
        <f t="shared" si="48"/>
        <v>10.021270588192511</v>
      </c>
      <c r="O74" s="11">
        <f t="shared" si="48"/>
        <v>10.076600170244772</v>
      </c>
      <c r="P74" s="11">
        <f t="shared" si="48"/>
        <v>9.9914984298588418</v>
      </c>
      <c r="Q74" s="11">
        <f t="shared" si="48"/>
        <v>10.022159082253626</v>
      </c>
      <c r="R74" s="11">
        <f t="shared" si="48"/>
        <v>10.072808297152831</v>
      </c>
      <c r="S74" s="11">
        <f t="shared" si="48"/>
        <v>10.12141753679745</v>
      </c>
      <c r="T74" s="25">
        <f t="shared" si="49"/>
        <v>5.6728962774120872E-2</v>
      </c>
      <c r="U74" s="25">
        <f t="shared" si="49"/>
        <v>5.7145923780251559E-2</v>
      </c>
      <c r="V74" s="25">
        <f t="shared" si="49"/>
        <v>5.7279061300915451E-2</v>
      </c>
      <c r="W74" s="25">
        <f t="shared" si="49"/>
        <v>6.2015628205262588E-2</v>
      </c>
      <c r="X74" s="25">
        <f t="shared" si="49"/>
        <v>6.1963825101442188E-2</v>
      </c>
      <c r="Y74" s="25">
        <f t="shared" si="49"/>
        <v>6.1917555606389466E-2</v>
      </c>
      <c r="Z74" s="25">
        <f t="shared" si="49"/>
        <v>6.0595754038008792E-2</v>
      </c>
    </row>
    <row r="75" spans="1:26" x14ac:dyDescent="0.35">
      <c r="A75" s="3"/>
      <c r="B75" s="3"/>
      <c r="C75" s="3"/>
      <c r="D75" s="23"/>
      <c r="E75" s="23"/>
      <c r="F75" s="24"/>
      <c r="G75" s="24"/>
      <c r="H75" s="24"/>
      <c r="I75" s="24"/>
      <c r="J75" s="24"/>
      <c r="K75" s="24"/>
      <c r="L75" s="24"/>
      <c r="M75" s="24">
        <f t="shared" ref="M75:Z75" si="50">AVERAGE(M68:M74)</f>
        <v>10.209791807924404</v>
      </c>
      <c r="N75" s="24">
        <f t="shared" si="50"/>
        <v>10.260322724305643</v>
      </c>
      <c r="O75" s="24">
        <f t="shared" si="50"/>
        <v>10.315930613985044</v>
      </c>
      <c r="P75" s="24">
        <f t="shared" si="50"/>
        <v>10.240527802032613</v>
      </c>
      <c r="Q75" s="24">
        <f t="shared" si="50"/>
        <v>10.27108442267007</v>
      </c>
      <c r="R75" s="24">
        <f t="shared" si="50"/>
        <v>10.321640681713983</v>
      </c>
      <c r="S75" s="24">
        <f t="shared" si="50"/>
        <v>10.367579585127425</v>
      </c>
      <c r="T75" s="26">
        <f t="shared" si="50"/>
        <v>0.12804270576846302</v>
      </c>
      <c r="U75" s="26">
        <f t="shared" si="50"/>
        <v>0.12858822237462775</v>
      </c>
      <c r="V75" s="26">
        <f t="shared" si="50"/>
        <v>0.12926134336690134</v>
      </c>
      <c r="W75" s="26">
        <f t="shared" si="50"/>
        <v>0.14548839283099996</v>
      </c>
      <c r="X75" s="26">
        <f t="shared" si="50"/>
        <v>0.14647493857011137</v>
      </c>
      <c r="Y75" s="26">
        <f t="shared" si="50"/>
        <v>0.14803188291144959</v>
      </c>
      <c r="Z75" s="26">
        <f t="shared" si="50"/>
        <v>0.14932290564923409</v>
      </c>
    </row>
    <row r="76" spans="1:26" x14ac:dyDescent="0.35">
      <c r="A76" s="3" t="s">
        <v>287</v>
      </c>
      <c r="B76" s="3"/>
      <c r="C76" s="3"/>
      <c r="D76" s="23"/>
      <c r="E76" s="23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6">
        <f t="shared" ref="T76:Z76" si="51">SQRT(T75)</f>
        <v>0.35783055454846646</v>
      </c>
      <c r="U76" s="26">
        <f t="shared" si="51"/>
        <v>0.35859199987538448</v>
      </c>
      <c r="V76" s="26">
        <f t="shared" si="51"/>
        <v>0.35952933589194269</v>
      </c>
      <c r="W76" s="26">
        <f t="shared" si="51"/>
        <v>0.38142940740194636</v>
      </c>
      <c r="X76" s="26">
        <f t="shared" si="51"/>
        <v>0.38272044441094516</v>
      </c>
      <c r="Y76" s="26">
        <f t="shared" si="51"/>
        <v>0.38474911684297547</v>
      </c>
      <c r="Z76" s="26">
        <f t="shared" si="51"/>
        <v>0.38642322089806413</v>
      </c>
    </row>
    <row r="77" spans="1:26" x14ac:dyDescent="0.35">
      <c r="A77" s="2"/>
      <c r="B77" s="2" t="s">
        <v>192</v>
      </c>
      <c r="C77" s="2" t="s">
        <v>193</v>
      </c>
      <c r="D77" s="5" t="s">
        <v>228</v>
      </c>
      <c r="E77" s="5">
        <v>0</v>
      </c>
      <c r="F77" s="11">
        <v>19276.849999999999</v>
      </c>
      <c r="G77" s="11">
        <v>20420</v>
      </c>
      <c r="H77" s="11">
        <v>21430</v>
      </c>
      <c r="I77" s="11">
        <v>20800</v>
      </c>
      <c r="J77" s="11">
        <v>21440</v>
      </c>
      <c r="K77" s="11">
        <v>22450</v>
      </c>
      <c r="L77" s="11">
        <v>23420</v>
      </c>
      <c r="M77" s="11">
        <f t="shared" ref="M77:S78" si="52">LN(F77)</f>
        <v>9.8666601730735479</v>
      </c>
      <c r="N77" s="11">
        <f t="shared" si="52"/>
        <v>9.9242700917186557</v>
      </c>
      <c r="O77" s="11">
        <f t="shared" si="52"/>
        <v>9.9725470884676231</v>
      </c>
      <c r="P77" s="11">
        <f t="shared" si="52"/>
        <v>9.9427082656894097</v>
      </c>
      <c r="Q77" s="11">
        <f t="shared" si="52"/>
        <v>9.9730136151847386</v>
      </c>
      <c r="R77" s="11">
        <f t="shared" si="52"/>
        <v>10.0190458931704</v>
      </c>
      <c r="S77" s="11">
        <f t="shared" si="52"/>
        <v>10.061345637151708</v>
      </c>
      <c r="T77" s="25">
        <f t="shared" ref="T77:Z78" si="53">(M77-M$79)^2</f>
        <v>2.1775586699805893E-2</v>
      </c>
      <c r="U77" s="25">
        <f t="shared" si="53"/>
        <v>2.1405064346118326E-2</v>
      </c>
      <c r="V77" s="25">
        <f t="shared" si="53"/>
        <v>2.0331155116385228E-2</v>
      </c>
      <c r="W77" s="25">
        <f t="shared" si="53"/>
        <v>2.2115584236252546E-2</v>
      </c>
      <c r="X77" s="25">
        <f t="shared" si="53"/>
        <v>2.269502344177618E-2</v>
      </c>
      <c r="Y77" s="25">
        <f t="shared" si="53"/>
        <v>2.2105152838411822E-2</v>
      </c>
      <c r="Z77" s="25">
        <f t="shared" si="53"/>
        <v>2.3582097412401828E-2</v>
      </c>
    </row>
    <row r="78" spans="1:26" x14ac:dyDescent="0.35">
      <c r="A78" s="2"/>
      <c r="B78" s="2" t="s">
        <v>192</v>
      </c>
      <c r="C78" s="2" t="s">
        <v>194</v>
      </c>
      <c r="D78" s="5" t="s">
        <v>48</v>
      </c>
      <c r="E78" s="5">
        <v>0</v>
      </c>
      <c r="F78" s="11">
        <v>14350.34275</v>
      </c>
      <c r="G78" s="11">
        <v>15239.723679999999</v>
      </c>
      <c r="H78" s="11">
        <v>16112.85</v>
      </c>
      <c r="I78" s="11">
        <v>15448.73</v>
      </c>
      <c r="J78" s="11">
        <v>15862.55</v>
      </c>
      <c r="K78" s="11">
        <v>16675.400000000001</v>
      </c>
      <c r="L78" s="11">
        <v>17226.71</v>
      </c>
      <c r="M78" s="11">
        <f t="shared" si="52"/>
        <v>9.5715291059199465</v>
      </c>
      <c r="N78" s="11">
        <f t="shared" si="52"/>
        <v>9.6316606978426691</v>
      </c>
      <c r="O78" s="11">
        <f t="shared" si="52"/>
        <v>9.6873723692768401</v>
      </c>
      <c r="P78" s="11">
        <f t="shared" si="52"/>
        <v>9.6452820782999833</v>
      </c>
      <c r="Q78" s="11">
        <f t="shared" si="52"/>
        <v>9.6717162641059335</v>
      </c>
      <c r="R78" s="11">
        <f t="shared" si="52"/>
        <v>9.7216898585021134</v>
      </c>
      <c r="S78" s="11">
        <f t="shared" si="52"/>
        <v>9.7542163652650853</v>
      </c>
      <c r="T78" s="25">
        <f t="shared" si="53"/>
        <v>2.1775586699805893E-2</v>
      </c>
      <c r="U78" s="25">
        <f t="shared" si="53"/>
        <v>2.1405064346117809E-2</v>
      </c>
      <c r="V78" s="25">
        <f t="shared" si="53"/>
        <v>2.0331155116385734E-2</v>
      </c>
      <c r="W78" s="25">
        <f t="shared" si="53"/>
        <v>2.2115584236252546E-2</v>
      </c>
      <c r="X78" s="25">
        <f t="shared" si="53"/>
        <v>2.269502344177618E-2</v>
      </c>
      <c r="Y78" s="25">
        <f t="shared" si="53"/>
        <v>2.2105152838411822E-2</v>
      </c>
      <c r="Z78" s="25">
        <f t="shared" si="53"/>
        <v>2.3582097412401828E-2</v>
      </c>
    </row>
    <row r="79" spans="1:26" x14ac:dyDescent="0.35">
      <c r="A79" s="3"/>
      <c r="B79" s="3"/>
      <c r="C79" s="3"/>
      <c r="D79" s="23"/>
      <c r="E79" s="23"/>
      <c r="F79" s="24"/>
      <c r="G79" s="24"/>
      <c r="H79" s="24"/>
      <c r="I79" s="24"/>
      <c r="J79" s="24"/>
      <c r="K79" s="24"/>
      <c r="L79" s="24"/>
      <c r="M79" s="24">
        <f t="shared" ref="M79:Z79" si="54">AVERAGE(M77:M78)</f>
        <v>9.7190946394967472</v>
      </c>
      <c r="N79" s="24">
        <f t="shared" si="54"/>
        <v>9.7779653947806615</v>
      </c>
      <c r="O79" s="24">
        <f t="shared" si="54"/>
        <v>9.8299597288722325</v>
      </c>
      <c r="P79" s="24">
        <f t="shared" si="54"/>
        <v>9.7939951719946965</v>
      </c>
      <c r="Q79" s="24">
        <f t="shared" si="54"/>
        <v>9.8223649396453361</v>
      </c>
      <c r="R79" s="24">
        <f t="shared" si="54"/>
        <v>9.8703678758362567</v>
      </c>
      <c r="S79" s="24">
        <f t="shared" si="54"/>
        <v>9.9077810012083969</v>
      </c>
      <c r="T79" s="26">
        <f t="shared" si="54"/>
        <v>2.1775586699805893E-2</v>
      </c>
      <c r="U79" s="26">
        <f t="shared" si="54"/>
        <v>2.1405064346118066E-2</v>
      </c>
      <c r="V79" s="26">
        <f t="shared" si="54"/>
        <v>2.0331155116385481E-2</v>
      </c>
      <c r="W79" s="26">
        <f t="shared" si="54"/>
        <v>2.2115584236252546E-2</v>
      </c>
      <c r="X79" s="26">
        <f t="shared" si="54"/>
        <v>2.269502344177618E-2</v>
      </c>
      <c r="Y79" s="26">
        <f t="shared" si="54"/>
        <v>2.2105152838411822E-2</v>
      </c>
      <c r="Z79" s="26">
        <f t="shared" si="54"/>
        <v>2.3582097412401828E-2</v>
      </c>
    </row>
    <row r="80" spans="1:26" x14ac:dyDescent="0.35">
      <c r="A80" s="3" t="s">
        <v>288</v>
      </c>
      <c r="B80" s="3"/>
      <c r="C80" s="3"/>
      <c r="D80" s="23"/>
      <c r="E80" s="23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6">
        <f t="shared" ref="T80:Z80" si="55">SQRT(T79)</f>
        <v>0.14756553357680069</v>
      </c>
      <c r="U80" s="26">
        <f t="shared" si="55"/>
        <v>0.14630469693799331</v>
      </c>
      <c r="V80" s="26">
        <f t="shared" si="55"/>
        <v>0.14258735959539148</v>
      </c>
      <c r="W80" s="26">
        <f t="shared" si="55"/>
        <v>0.14871309369471319</v>
      </c>
      <c r="X80" s="26">
        <f t="shared" si="55"/>
        <v>0.15064867553940253</v>
      </c>
      <c r="Y80" s="26">
        <f t="shared" si="55"/>
        <v>0.14867801733414332</v>
      </c>
      <c r="Z80" s="26">
        <f t="shared" si="55"/>
        <v>0.1535646359433116</v>
      </c>
    </row>
    <row r="81" spans="1:26" x14ac:dyDescent="0.35">
      <c r="A81" s="2"/>
      <c r="B81" s="2" t="s">
        <v>195</v>
      </c>
      <c r="C81" s="2" t="s">
        <v>196</v>
      </c>
      <c r="D81" s="5" t="s">
        <v>48</v>
      </c>
      <c r="E81" s="5">
        <v>0</v>
      </c>
      <c r="F81" s="11">
        <v>80830</v>
      </c>
      <c r="G81" s="11">
        <v>82480</v>
      </c>
      <c r="H81" s="11">
        <v>84460</v>
      </c>
      <c r="I81" s="11">
        <v>83660</v>
      </c>
      <c r="J81" s="11">
        <v>81580</v>
      </c>
      <c r="K81" s="11">
        <v>82500</v>
      </c>
      <c r="L81" s="11">
        <v>83450</v>
      </c>
      <c r="M81" s="11">
        <f t="shared" ref="M81:S83" si="56">LN(F81)</f>
        <v>11.30010346272789</v>
      </c>
      <c r="N81" s="11">
        <f t="shared" si="56"/>
        <v>11.320311118690842</v>
      </c>
      <c r="O81" s="11">
        <f t="shared" si="56"/>
        <v>11.344033328487935</v>
      </c>
      <c r="P81" s="11">
        <f t="shared" si="56"/>
        <v>11.334516244996189</v>
      </c>
      <c r="Q81" s="11">
        <f t="shared" si="56"/>
        <v>11.30933941287155</v>
      </c>
      <c r="R81" s="11">
        <f t="shared" si="56"/>
        <v>11.320553572322773</v>
      </c>
      <c r="S81" s="11">
        <f t="shared" si="56"/>
        <v>11.332002929089981</v>
      </c>
      <c r="T81" s="25">
        <f t="shared" ref="T81:Z83" si="57">(M81-M$84)^2</f>
        <v>0.96096902689171859</v>
      </c>
      <c r="U81" s="25">
        <f t="shared" si="57"/>
        <v>0.92697067626097607</v>
      </c>
      <c r="V81" s="25">
        <f t="shared" si="57"/>
        <v>0.89005184511585089</v>
      </c>
      <c r="W81" s="25">
        <f t="shared" si="57"/>
        <v>0.8961732696728153</v>
      </c>
      <c r="X81" s="25">
        <f t="shared" si="57"/>
        <v>0.82905074331374329</v>
      </c>
      <c r="Y81" s="25">
        <f t="shared" si="57"/>
        <v>0.78707202511440988</v>
      </c>
      <c r="Z81" s="25">
        <f t="shared" si="57"/>
        <v>0.75326043379269125</v>
      </c>
    </row>
    <row r="82" spans="1:26" x14ac:dyDescent="0.35">
      <c r="A82" s="2"/>
      <c r="B82" s="2" t="s">
        <v>195</v>
      </c>
      <c r="C82" s="2" t="s">
        <v>197</v>
      </c>
      <c r="D82" s="5" t="s">
        <v>228</v>
      </c>
      <c r="E82" s="5">
        <v>0</v>
      </c>
      <c r="F82" s="11">
        <v>22150</v>
      </c>
      <c r="G82" s="11">
        <v>23290</v>
      </c>
      <c r="H82" s="11">
        <v>24640</v>
      </c>
      <c r="I82" s="11">
        <v>23090</v>
      </c>
      <c r="J82" s="11">
        <v>23630</v>
      </c>
      <c r="K82" s="11">
        <v>24720</v>
      </c>
      <c r="L82" s="11">
        <v>25740</v>
      </c>
      <c r="M82" s="11">
        <f t="shared" si="56"/>
        <v>10.005592775473282</v>
      </c>
      <c r="N82" s="11">
        <f t="shared" si="56"/>
        <v>10.055779362878386</v>
      </c>
      <c r="O82" s="11">
        <f t="shared" si="56"/>
        <v>10.112126417647456</v>
      </c>
      <c r="P82" s="11">
        <f t="shared" si="56"/>
        <v>10.047154902348542</v>
      </c>
      <c r="Q82" s="11">
        <f t="shared" si="56"/>
        <v>10.070272370180954</v>
      </c>
      <c r="R82" s="11">
        <f t="shared" si="56"/>
        <v>10.115367911571628</v>
      </c>
      <c r="S82" s="11">
        <f t="shared" si="56"/>
        <v>10.155801481150117</v>
      </c>
      <c r="T82" s="25">
        <f t="shared" si="57"/>
        <v>9.8734466313215336E-2</v>
      </c>
      <c r="U82" s="25">
        <f t="shared" si="57"/>
        <v>9.1046177909357748E-2</v>
      </c>
      <c r="V82" s="25">
        <f t="shared" si="57"/>
        <v>8.3221472091946455E-2</v>
      </c>
      <c r="W82" s="25">
        <f t="shared" si="57"/>
        <v>0.11607448466572023</v>
      </c>
      <c r="X82" s="25">
        <f t="shared" si="57"/>
        <v>0.10794168961968822</v>
      </c>
      <c r="Y82" s="25">
        <f t="shared" si="57"/>
        <v>0.10113345282651368</v>
      </c>
      <c r="Z82" s="25">
        <f t="shared" si="57"/>
        <v>9.5046222125958327E-2</v>
      </c>
    </row>
    <row r="83" spans="1:26" x14ac:dyDescent="0.35">
      <c r="A83" s="2"/>
      <c r="B83" s="2" t="s">
        <v>195</v>
      </c>
      <c r="C83" s="2" t="s">
        <v>198</v>
      </c>
      <c r="D83" s="5" t="s">
        <v>228</v>
      </c>
      <c r="E83" s="5">
        <v>0</v>
      </c>
      <c r="F83" s="11">
        <v>15580</v>
      </c>
      <c r="G83" s="11">
        <v>16260.000000000002</v>
      </c>
      <c r="H83" s="11">
        <v>17080</v>
      </c>
      <c r="I83" s="11">
        <v>17710</v>
      </c>
      <c r="J83" s="11">
        <v>18340</v>
      </c>
      <c r="K83" s="11">
        <v>19230</v>
      </c>
      <c r="L83" s="11">
        <v>20020</v>
      </c>
      <c r="M83" s="11">
        <f t="shared" si="56"/>
        <v>9.6537433194247395</v>
      </c>
      <c r="N83" s="11">
        <f t="shared" si="56"/>
        <v>9.6964633831018023</v>
      </c>
      <c r="O83" s="11">
        <f t="shared" si="56"/>
        <v>9.7456634673425615</v>
      </c>
      <c r="P83" s="11">
        <f t="shared" si="56"/>
        <v>9.7818847307768788</v>
      </c>
      <c r="Q83" s="11">
        <f t="shared" si="56"/>
        <v>9.816839745810455</v>
      </c>
      <c r="R83" s="11">
        <f t="shared" si="56"/>
        <v>9.8642268385828249</v>
      </c>
      <c r="S83" s="11">
        <f t="shared" si="56"/>
        <v>9.9044870528692108</v>
      </c>
      <c r="T83" s="25">
        <f t="shared" si="57"/>
        <v>0.44364906699347334</v>
      </c>
      <c r="U83" s="25">
        <f t="shared" si="57"/>
        <v>0.4369931468825301</v>
      </c>
      <c r="V83" s="25">
        <f t="shared" si="57"/>
        <v>0.42895199743906282</v>
      </c>
      <c r="W83" s="25">
        <f t="shared" si="57"/>
        <v>0.36719628213351879</v>
      </c>
      <c r="X83" s="25">
        <f t="shared" si="57"/>
        <v>0.3386977295848409</v>
      </c>
      <c r="Y83" s="25">
        <f t="shared" si="57"/>
        <v>0.3239384790016781</v>
      </c>
      <c r="Z83" s="25">
        <f t="shared" si="57"/>
        <v>0.31316346570146519</v>
      </c>
    </row>
    <row r="84" spans="1:26" x14ac:dyDescent="0.35">
      <c r="A84" s="3"/>
      <c r="B84" s="3"/>
      <c r="C84" s="3"/>
      <c r="D84" s="23"/>
      <c r="E84" s="23"/>
      <c r="F84" s="24"/>
      <c r="G84" s="24"/>
      <c r="H84" s="24"/>
      <c r="I84" s="24"/>
      <c r="J84" s="24"/>
      <c r="K84" s="24"/>
      <c r="L84" s="24"/>
      <c r="M84" s="24">
        <f t="shared" ref="M84:Z84" si="58">AVERAGE(M81:M83)</f>
        <v>10.319813185875304</v>
      </c>
      <c r="N84" s="24">
        <f t="shared" si="58"/>
        <v>10.357517954890342</v>
      </c>
      <c r="O84" s="24">
        <f t="shared" si="58"/>
        <v>10.400607737825984</v>
      </c>
      <c r="P84" s="24">
        <f t="shared" si="58"/>
        <v>10.387851959373871</v>
      </c>
      <c r="Q84" s="24">
        <f t="shared" si="58"/>
        <v>10.398817176287652</v>
      </c>
      <c r="R84" s="24">
        <f t="shared" si="58"/>
        <v>10.433382774159076</v>
      </c>
      <c r="S84" s="24">
        <f t="shared" si="58"/>
        <v>10.464097154369769</v>
      </c>
      <c r="T84" s="26">
        <f t="shared" si="58"/>
        <v>0.50111752006613575</v>
      </c>
      <c r="U84" s="26">
        <f t="shared" si="58"/>
        <v>0.485003333684288</v>
      </c>
      <c r="V84" s="26">
        <f t="shared" si="58"/>
        <v>0.46740843821562006</v>
      </c>
      <c r="W84" s="26">
        <f t="shared" si="58"/>
        <v>0.45981467882401811</v>
      </c>
      <c r="X84" s="26">
        <f t="shared" si="58"/>
        <v>0.42523005417275744</v>
      </c>
      <c r="Y84" s="26">
        <f t="shared" si="58"/>
        <v>0.40404798564753386</v>
      </c>
      <c r="Z84" s="26">
        <f t="shared" si="58"/>
        <v>0.38715670720670498</v>
      </c>
    </row>
    <row r="85" spans="1:26" x14ac:dyDescent="0.35">
      <c r="A85" s="3" t="s">
        <v>289</v>
      </c>
      <c r="B85" s="3"/>
      <c r="C85" s="3"/>
      <c r="D85" s="23"/>
      <c r="E85" s="23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6">
        <f t="shared" ref="T85:Z85" si="59">SQRT(T84)</f>
        <v>0.7078965461606207</v>
      </c>
      <c r="U85" s="26">
        <f t="shared" si="59"/>
        <v>0.69642180730092595</v>
      </c>
      <c r="V85" s="26">
        <f t="shared" si="59"/>
        <v>0.68367275667209382</v>
      </c>
      <c r="W85" s="26">
        <f t="shared" si="59"/>
        <v>0.67809636396607975</v>
      </c>
      <c r="X85" s="26">
        <f t="shared" si="59"/>
        <v>0.65209666014537859</v>
      </c>
      <c r="Y85" s="26">
        <f t="shared" si="59"/>
        <v>0.63564768987823272</v>
      </c>
      <c r="Z85" s="26">
        <f t="shared" si="59"/>
        <v>0.62221917939477323</v>
      </c>
    </row>
    <row r="86" spans="1:26" x14ac:dyDescent="0.35">
      <c r="A86" s="2"/>
      <c r="B86" s="2" t="s">
        <v>199</v>
      </c>
      <c r="C86" s="2" t="s">
        <v>34</v>
      </c>
      <c r="D86" s="5" t="s">
        <v>45</v>
      </c>
      <c r="E86" s="21">
        <v>1</v>
      </c>
      <c r="F86" s="11">
        <v>28890</v>
      </c>
      <c r="G86" s="11">
        <v>30330</v>
      </c>
      <c r="H86" s="11">
        <v>31990</v>
      </c>
      <c r="I86" s="11">
        <v>29960</v>
      </c>
      <c r="J86" s="11">
        <v>30770</v>
      </c>
      <c r="K86" s="11">
        <v>32130.000000000004</v>
      </c>
      <c r="L86" s="11">
        <v>33520</v>
      </c>
      <c r="M86" s="11">
        <f t="shared" ref="M86:S91" si="60">LN(F86)</f>
        <v>10.271250793460281</v>
      </c>
      <c r="N86" s="11">
        <f t="shared" si="60"/>
        <v>10.319892600682627</v>
      </c>
      <c r="O86" s="11">
        <f t="shared" si="60"/>
        <v>10.373178632943564</v>
      </c>
      <c r="P86" s="11">
        <f t="shared" si="60"/>
        <v>10.307618437631156</v>
      </c>
      <c r="Q86" s="11">
        <f t="shared" si="60"/>
        <v>10.334295468316087</v>
      </c>
      <c r="R86" s="11">
        <f t="shared" si="60"/>
        <v>10.377545452109905</v>
      </c>
      <c r="S86" s="11">
        <f t="shared" si="60"/>
        <v>10.41989755459602</v>
      </c>
      <c r="T86" s="25">
        <f t="shared" ref="T86:Z91" si="61">(M86-M$92)^2</f>
        <v>1.3587676738973075E-4</v>
      </c>
      <c r="U86" s="25">
        <f t="shared" si="61"/>
        <v>2.062217049388423E-4</v>
      </c>
      <c r="V86" s="25">
        <f t="shared" si="61"/>
        <v>3.1091463796535624E-4</v>
      </c>
      <c r="W86" s="25">
        <f t="shared" si="61"/>
        <v>5.5485814870704481E-4</v>
      </c>
      <c r="X86" s="25">
        <f t="shared" si="61"/>
        <v>5.4912029516646153E-4</v>
      </c>
      <c r="Y86" s="25">
        <f t="shared" si="61"/>
        <v>5.7630000453303928E-4</v>
      </c>
      <c r="Z86" s="25">
        <f t="shared" si="61"/>
        <v>5.0634367085736676E-4</v>
      </c>
    </row>
    <row r="87" spans="1:26" x14ac:dyDescent="0.35">
      <c r="A87" s="2"/>
      <c r="B87" s="2" t="s">
        <v>199</v>
      </c>
      <c r="C87" s="2" t="s">
        <v>200</v>
      </c>
      <c r="D87" s="5" t="s">
        <v>45</v>
      </c>
      <c r="E87" s="21">
        <v>1</v>
      </c>
      <c r="F87" s="11">
        <v>14540</v>
      </c>
      <c r="G87" s="11">
        <v>15180</v>
      </c>
      <c r="H87" s="11">
        <v>15910</v>
      </c>
      <c r="I87" s="11">
        <v>15300</v>
      </c>
      <c r="J87" s="11">
        <v>15530</v>
      </c>
      <c r="K87" s="11">
        <v>16170.000000000002</v>
      </c>
      <c r="L87" s="11">
        <v>16800</v>
      </c>
      <c r="M87" s="11">
        <f t="shared" si="60"/>
        <v>9.5846587510875096</v>
      </c>
      <c r="N87" s="11">
        <f t="shared" si="60"/>
        <v>9.6277340509496216</v>
      </c>
      <c r="O87" s="11">
        <f t="shared" si="60"/>
        <v>9.6747031213318326</v>
      </c>
      <c r="P87" s="11">
        <f t="shared" si="60"/>
        <v>9.6356081073805271</v>
      </c>
      <c r="Q87" s="11">
        <f t="shared" si="60"/>
        <v>9.6505289161427328</v>
      </c>
      <c r="R87" s="11">
        <f t="shared" si="60"/>
        <v>9.6909129525711535</v>
      </c>
      <c r="S87" s="11">
        <f t="shared" si="60"/>
        <v>9.7291341653913506</v>
      </c>
      <c r="T87" s="25">
        <f t="shared" si="61"/>
        <v>0.45553782567251139</v>
      </c>
      <c r="U87" s="25">
        <f t="shared" si="61"/>
        <v>0.45941030267009264</v>
      </c>
      <c r="V87" s="25">
        <f t="shared" si="61"/>
        <v>0.46354683648506717</v>
      </c>
      <c r="W87" s="25">
        <f t="shared" si="61"/>
        <v>0.48381172288272317</v>
      </c>
      <c r="X87" s="25">
        <f t="shared" si="61"/>
        <v>0.50013165343608468</v>
      </c>
      <c r="Y87" s="25">
        <f t="shared" si="61"/>
        <v>0.50500743132385051</v>
      </c>
      <c r="Z87" s="25">
        <f t="shared" si="61"/>
        <v>0.5087476316686389</v>
      </c>
    </row>
    <row r="88" spans="1:26" x14ac:dyDescent="0.35">
      <c r="A88" s="2"/>
      <c r="B88" s="2" t="s">
        <v>199</v>
      </c>
      <c r="C88" s="2" t="s">
        <v>201</v>
      </c>
      <c r="D88" s="5" t="s">
        <v>45</v>
      </c>
      <c r="E88" s="21">
        <v>1</v>
      </c>
      <c r="F88" s="11">
        <v>31150</v>
      </c>
      <c r="G88" s="11">
        <v>32500</v>
      </c>
      <c r="H88" s="11">
        <v>33970</v>
      </c>
      <c r="I88" s="11">
        <v>33000</v>
      </c>
      <c r="J88" s="11">
        <v>33860</v>
      </c>
      <c r="K88" s="11">
        <v>35340</v>
      </c>
      <c r="L88" s="11">
        <v>36690</v>
      </c>
      <c r="M88" s="11">
        <f t="shared" si="60"/>
        <v>10.3465695242156</v>
      </c>
      <c r="N88" s="11">
        <f t="shared" si="60"/>
        <v>10.388995368317829</v>
      </c>
      <c r="O88" s="11">
        <f t="shared" si="60"/>
        <v>10.433233061154629</v>
      </c>
      <c r="P88" s="11">
        <f t="shared" si="60"/>
        <v>10.404262840448617</v>
      </c>
      <c r="Q88" s="11">
        <f t="shared" si="60"/>
        <v>10.429989655687127</v>
      </c>
      <c r="R88" s="11">
        <f t="shared" si="60"/>
        <v>10.472770745873687</v>
      </c>
      <c r="S88" s="11">
        <f t="shared" si="60"/>
        <v>10.510259517349327</v>
      </c>
      <c r="T88" s="25">
        <f t="shared" si="61"/>
        <v>7.5647114716154255E-3</v>
      </c>
      <c r="U88" s="25">
        <f t="shared" si="61"/>
        <v>6.9661039364407838E-3</v>
      </c>
      <c r="V88" s="25">
        <f t="shared" si="61"/>
        <v>6.0353010306432768E-3</v>
      </c>
      <c r="W88" s="25">
        <f t="shared" si="61"/>
        <v>5.3419983626041946E-3</v>
      </c>
      <c r="X88" s="25">
        <f t="shared" si="61"/>
        <v>5.2216335423704661E-3</v>
      </c>
      <c r="Y88" s="25">
        <f t="shared" si="61"/>
        <v>5.0721522970656636E-3</v>
      </c>
      <c r="Z88" s="25">
        <f t="shared" si="61"/>
        <v>4.6049634866541997E-3</v>
      </c>
    </row>
    <row r="89" spans="1:26" x14ac:dyDescent="0.35">
      <c r="A89" s="2"/>
      <c r="B89" s="2" t="s">
        <v>199</v>
      </c>
      <c r="C89" s="2" t="s">
        <v>17</v>
      </c>
      <c r="D89" s="5" t="s">
        <v>45</v>
      </c>
      <c r="E89" s="21">
        <v>1</v>
      </c>
      <c r="F89" s="11">
        <v>70140</v>
      </c>
      <c r="G89" s="11">
        <v>73490</v>
      </c>
      <c r="H89" s="11">
        <v>77620</v>
      </c>
      <c r="I89" s="11">
        <v>83250</v>
      </c>
      <c r="J89" s="11">
        <v>86900</v>
      </c>
      <c r="K89" s="11">
        <v>91060</v>
      </c>
      <c r="L89" s="11">
        <v>95500</v>
      </c>
      <c r="M89" s="11">
        <f t="shared" si="60"/>
        <v>11.158248523694169</v>
      </c>
      <c r="N89" s="11">
        <f t="shared" si="60"/>
        <v>11.204904621522918</v>
      </c>
      <c r="O89" s="11">
        <f t="shared" si="60"/>
        <v>11.259580404922897</v>
      </c>
      <c r="P89" s="11">
        <f t="shared" si="60"/>
        <v>11.32960340784269</v>
      </c>
      <c r="Q89" s="11">
        <f t="shared" si="60"/>
        <v>11.372513311253483</v>
      </c>
      <c r="R89" s="11">
        <f t="shared" si="60"/>
        <v>11.419273908888773</v>
      </c>
      <c r="S89" s="11">
        <f t="shared" si="60"/>
        <v>11.466881526468821</v>
      </c>
      <c r="T89" s="25">
        <f t="shared" si="61"/>
        <v>0.807579639464716</v>
      </c>
      <c r="U89" s="25">
        <f t="shared" si="61"/>
        <v>0.80887078999612128</v>
      </c>
      <c r="V89" s="25">
        <f t="shared" si="61"/>
        <v>0.81727845617273098</v>
      </c>
      <c r="W89" s="25">
        <f t="shared" si="61"/>
        <v>0.99686155243737529</v>
      </c>
      <c r="X89" s="25">
        <f t="shared" si="61"/>
        <v>1.0297876362669938</v>
      </c>
      <c r="Y89" s="25">
        <f t="shared" si="61"/>
        <v>1.0357584916346929</v>
      </c>
      <c r="Z89" s="25">
        <f t="shared" si="61"/>
        <v>1.0495631437462321</v>
      </c>
    </row>
    <row r="90" spans="1:26" x14ac:dyDescent="0.35">
      <c r="A90" s="2"/>
      <c r="B90" s="2" t="s">
        <v>199</v>
      </c>
      <c r="C90" s="2" t="s">
        <v>202</v>
      </c>
      <c r="D90" s="5" t="s">
        <v>45</v>
      </c>
      <c r="E90" s="21">
        <v>1</v>
      </c>
      <c r="F90" s="11">
        <v>45650</v>
      </c>
      <c r="G90" s="11">
        <v>47650</v>
      </c>
      <c r="H90" s="11">
        <v>50030</v>
      </c>
      <c r="I90" s="11">
        <v>49510</v>
      </c>
      <c r="J90" s="11">
        <v>50600</v>
      </c>
      <c r="K90" s="11">
        <v>52740</v>
      </c>
      <c r="L90" s="11">
        <v>54890</v>
      </c>
      <c r="M90" s="11">
        <f t="shared" si="60"/>
        <v>10.728758886023115</v>
      </c>
      <c r="N90" s="11">
        <f t="shared" si="60"/>
        <v>10.771637909082347</v>
      </c>
      <c r="O90" s="11">
        <f t="shared" si="60"/>
        <v>10.82037810448225</v>
      </c>
      <c r="P90" s="11">
        <f t="shared" si="60"/>
        <v>10.809929948355469</v>
      </c>
      <c r="Q90" s="11">
        <f t="shared" si="60"/>
        <v>10.831706855275558</v>
      </c>
      <c r="R90" s="11">
        <f t="shared" si="60"/>
        <v>10.873129459907277</v>
      </c>
      <c r="S90" s="11">
        <f t="shared" si="60"/>
        <v>10.913086461543935</v>
      </c>
      <c r="T90" s="25">
        <f t="shared" si="61"/>
        <v>0.2201155266111991</v>
      </c>
      <c r="U90" s="25">
        <f t="shared" si="61"/>
        <v>0.21725455142202019</v>
      </c>
      <c r="V90" s="25">
        <f t="shared" si="61"/>
        <v>0.21606901435802753</v>
      </c>
      <c r="W90" s="25">
        <f t="shared" si="61"/>
        <v>0.22920738754949457</v>
      </c>
      <c r="X90" s="25">
        <f t="shared" si="61"/>
        <v>0.22465521182306217</v>
      </c>
      <c r="Y90" s="25">
        <f t="shared" si="61"/>
        <v>0.22238558232749264</v>
      </c>
      <c r="Z90" s="25">
        <f t="shared" si="61"/>
        <v>0.2215460876706371</v>
      </c>
    </row>
    <row r="91" spans="1:26" x14ac:dyDescent="0.35">
      <c r="A91" s="2"/>
      <c r="B91" s="2" t="s">
        <v>199</v>
      </c>
      <c r="C91" s="2" t="s">
        <v>203</v>
      </c>
      <c r="D91" s="5" t="s">
        <v>45</v>
      </c>
      <c r="E91" s="21">
        <v>1</v>
      </c>
      <c r="F91" s="11">
        <v>12940</v>
      </c>
      <c r="G91" s="11">
        <v>13630</v>
      </c>
      <c r="H91" s="11">
        <v>14360</v>
      </c>
      <c r="I91" s="11">
        <v>13360</v>
      </c>
      <c r="J91" s="11">
        <v>13730</v>
      </c>
      <c r="K91" s="11">
        <v>14410</v>
      </c>
      <c r="L91" s="11">
        <v>14990</v>
      </c>
      <c r="M91" s="11">
        <f t="shared" si="60"/>
        <v>9.4680785680548922</v>
      </c>
      <c r="N91" s="11">
        <f t="shared" si="60"/>
        <v>9.5200285246905789</v>
      </c>
      <c r="O91" s="11">
        <f t="shared" si="60"/>
        <v>9.5722018426022153</v>
      </c>
      <c r="P91" s="11">
        <f t="shared" si="60"/>
        <v>9.5000204470906375</v>
      </c>
      <c r="Q91" s="11">
        <f t="shared" si="60"/>
        <v>9.5273384987620169</v>
      </c>
      <c r="R91" s="11">
        <f t="shared" si="60"/>
        <v>9.5756776889935686</v>
      </c>
      <c r="S91" s="11">
        <f t="shared" si="60"/>
        <v>9.6151385910966436</v>
      </c>
      <c r="T91" s="25">
        <f t="shared" si="61"/>
        <v>0.62649695512363279</v>
      </c>
      <c r="U91" s="25">
        <f t="shared" si="61"/>
        <v>0.6170159912596811</v>
      </c>
      <c r="V91" s="25">
        <f t="shared" si="61"/>
        <v>0.61362785153491139</v>
      </c>
      <c r="W91" s="25">
        <f t="shared" si="61"/>
        <v>0.6908160037558515</v>
      </c>
      <c r="X91" s="25">
        <f t="shared" si="61"/>
        <v>0.68954802621537559</v>
      </c>
      <c r="Y91" s="25">
        <f t="shared" si="61"/>
        <v>0.6820678843529836</v>
      </c>
      <c r="Z91" s="25">
        <f t="shared" si="61"/>
        <v>0.68436083653760471</v>
      </c>
    </row>
    <row r="92" spans="1:26" x14ac:dyDescent="0.35">
      <c r="A92" s="3"/>
      <c r="B92" s="3"/>
      <c r="C92" s="3"/>
      <c r="D92" s="23"/>
      <c r="E92" s="23"/>
      <c r="F92" s="24"/>
      <c r="G92" s="24"/>
      <c r="H92" s="24"/>
      <c r="I92" s="24"/>
      <c r="J92" s="24"/>
      <c r="K92" s="24"/>
      <c r="L92" s="24"/>
      <c r="M92" s="24">
        <f t="shared" ref="M92:Z92" si="62">AVERAGE(M86:M91)</f>
        <v>10.259594174422595</v>
      </c>
      <c r="N92" s="24">
        <f t="shared" si="62"/>
        <v>10.305532179207654</v>
      </c>
      <c r="O92" s="24">
        <f t="shared" si="62"/>
        <v>10.355545861239564</v>
      </c>
      <c r="P92" s="24">
        <f t="shared" si="62"/>
        <v>10.331173864791516</v>
      </c>
      <c r="Q92" s="24">
        <f t="shared" si="62"/>
        <v>10.3577287842395</v>
      </c>
      <c r="R92" s="24">
        <f t="shared" si="62"/>
        <v>10.401551701390728</v>
      </c>
      <c r="S92" s="24">
        <f t="shared" si="62"/>
        <v>10.442399636074349</v>
      </c>
      <c r="T92" s="26">
        <f t="shared" si="62"/>
        <v>0.35290508918517743</v>
      </c>
      <c r="U92" s="26">
        <f t="shared" si="62"/>
        <v>0.35162066016488253</v>
      </c>
      <c r="V92" s="26">
        <f t="shared" si="62"/>
        <v>0.35281139570322423</v>
      </c>
      <c r="W92" s="26">
        <f t="shared" si="62"/>
        <v>0.40109892052279267</v>
      </c>
      <c r="X92" s="26">
        <f t="shared" si="62"/>
        <v>0.40831554692984223</v>
      </c>
      <c r="Y92" s="26">
        <f t="shared" si="62"/>
        <v>0.40847797365676969</v>
      </c>
      <c r="Z92" s="26">
        <f t="shared" si="62"/>
        <v>0.41155483446343738</v>
      </c>
    </row>
    <row r="93" spans="1:26" x14ac:dyDescent="0.35">
      <c r="A93" s="3" t="s">
        <v>16</v>
      </c>
      <c r="B93" s="3"/>
      <c r="C93" s="3"/>
      <c r="D93" s="23"/>
      <c r="E93" s="23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6">
        <f t="shared" ref="T93:Z93" si="63">SQRT(T92)</f>
        <v>0.59405815303316678</v>
      </c>
      <c r="U93" s="26">
        <f t="shared" si="63"/>
        <v>0.59297610421068614</v>
      </c>
      <c r="V93" s="26">
        <f t="shared" si="63"/>
        <v>0.59397928895141139</v>
      </c>
      <c r="W93" s="26">
        <f t="shared" si="63"/>
        <v>0.63332370911153535</v>
      </c>
      <c r="X93" s="26">
        <f t="shared" si="63"/>
        <v>0.63899573310769631</v>
      </c>
      <c r="Y93" s="26">
        <f t="shared" si="63"/>
        <v>0.6391228157848613</v>
      </c>
      <c r="Z93" s="26">
        <f t="shared" si="63"/>
        <v>0.64152539658491881</v>
      </c>
    </row>
    <row r="94" spans="1:26" x14ac:dyDescent="0.35">
      <c r="A94" s="2"/>
      <c r="B94" s="2" t="s">
        <v>204</v>
      </c>
      <c r="C94" s="2" t="s">
        <v>205</v>
      </c>
      <c r="D94" s="5" t="s">
        <v>48</v>
      </c>
      <c r="E94" s="5">
        <v>0</v>
      </c>
      <c r="F94" s="11">
        <v>22220</v>
      </c>
      <c r="G94" s="11">
        <v>23280</v>
      </c>
      <c r="H94" s="11">
        <v>24480</v>
      </c>
      <c r="I94" s="11">
        <v>23920</v>
      </c>
      <c r="J94" s="11">
        <v>24510</v>
      </c>
      <c r="K94" s="11">
        <v>25610</v>
      </c>
      <c r="L94" s="11">
        <v>26700</v>
      </c>
      <c r="M94" s="11">
        <f t="shared" ref="M94:S96" si="64">LN(F94)</f>
        <v>10.008748063193622</v>
      </c>
      <c r="N94" s="11">
        <f t="shared" si="64"/>
        <v>10.055349901845375</v>
      </c>
      <c r="O94" s="11">
        <f t="shared" si="64"/>
        <v>10.105611736626262</v>
      </c>
      <c r="P94" s="11">
        <f t="shared" si="64"/>
        <v>10.082470208064567</v>
      </c>
      <c r="Q94" s="11">
        <f t="shared" si="64"/>
        <v>10.106836476522158</v>
      </c>
      <c r="R94" s="11">
        <f t="shared" si="64"/>
        <v>10.150738179193571</v>
      </c>
      <c r="S94" s="11">
        <f t="shared" si="64"/>
        <v>10.192418844388341</v>
      </c>
      <c r="T94" s="25">
        <f t="shared" ref="T94:Z96" si="65">(M94-M$97)^2</f>
        <v>2.7798788916356561E-2</v>
      </c>
      <c r="U94" s="25">
        <f t="shared" si="65"/>
        <v>2.7372661323999962E-2</v>
      </c>
      <c r="V94" s="25">
        <f t="shared" si="65"/>
        <v>2.7450242197941867E-2</v>
      </c>
      <c r="W94" s="25">
        <f t="shared" si="65"/>
        <v>4.0817484090527094E-2</v>
      </c>
      <c r="X94" s="25">
        <f t="shared" si="65"/>
        <v>4.0194966990110478E-2</v>
      </c>
      <c r="Y94" s="25">
        <f t="shared" si="65"/>
        <v>4.0862901398529813E-2</v>
      </c>
      <c r="Z94" s="25">
        <f t="shared" si="65"/>
        <v>4.1203710383533286E-2</v>
      </c>
    </row>
    <row r="95" spans="1:26" x14ac:dyDescent="0.35">
      <c r="A95" s="2"/>
      <c r="B95" s="2" t="s">
        <v>204</v>
      </c>
      <c r="C95" s="2" t="s">
        <v>206</v>
      </c>
      <c r="D95" s="5" t="s">
        <v>228</v>
      </c>
      <c r="E95" s="5">
        <v>0</v>
      </c>
      <c r="F95" s="11">
        <v>18080</v>
      </c>
      <c r="G95" s="11">
        <v>18950</v>
      </c>
      <c r="H95" s="11">
        <v>19910</v>
      </c>
      <c r="I95" s="11">
        <v>18790</v>
      </c>
      <c r="J95" s="11">
        <v>19480</v>
      </c>
      <c r="K95" s="11">
        <v>20390</v>
      </c>
      <c r="L95" s="11">
        <v>21270</v>
      </c>
      <c r="M95" s="11">
        <f t="shared" si="64"/>
        <v>9.8025616339461674</v>
      </c>
      <c r="N95" s="11">
        <f t="shared" si="64"/>
        <v>9.8495592105105718</v>
      </c>
      <c r="O95" s="11">
        <f t="shared" si="64"/>
        <v>9.8989773970582426</v>
      </c>
      <c r="P95" s="11">
        <f t="shared" si="64"/>
        <v>9.8410800924075108</v>
      </c>
      <c r="Q95" s="11">
        <f t="shared" si="64"/>
        <v>9.8771435771965255</v>
      </c>
      <c r="R95" s="11">
        <f t="shared" si="64"/>
        <v>9.9227998635685015</v>
      </c>
      <c r="S95" s="11">
        <f t="shared" si="64"/>
        <v>9.9650529081942825</v>
      </c>
      <c r="T95" s="25">
        <f t="shared" si="65"/>
        <v>1.5568344166683502E-3</v>
      </c>
      <c r="U95" s="25">
        <f t="shared" si="65"/>
        <v>1.6276252534478341E-3</v>
      </c>
      <c r="V95" s="25">
        <f t="shared" si="65"/>
        <v>1.6771640490662236E-3</v>
      </c>
      <c r="W95" s="25">
        <f t="shared" si="65"/>
        <v>1.5489531370996678E-3</v>
      </c>
      <c r="X95" s="25">
        <f t="shared" si="65"/>
        <v>8.5299477874827359E-4</v>
      </c>
      <c r="Y95" s="25">
        <f t="shared" si="65"/>
        <v>6.6525680446858867E-4</v>
      </c>
      <c r="Z95" s="25">
        <f t="shared" si="65"/>
        <v>5.9433394540091896E-4</v>
      </c>
    </row>
    <row r="96" spans="1:26" x14ac:dyDescent="0.35">
      <c r="A96" s="2"/>
      <c r="B96" s="2" t="s">
        <v>204</v>
      </c>
      <c r="C96" s="2" t="s">
        <v>236</v>
      </c>
      <c r="D96" s="5" t="s">
        <v>48</v>
      </c>
      <c r="E96" s="5">
        <v>0</v>
      </c>
      <c r="F96" s="11">
        <v>16560</v>
      </c>
      <c r="G96" s="11">
        <v>17410</v>
      </c>
      <c r="H96" s="11">
        <v>18310</v>
      </c>
      <c r="I96" s="11">
        <v>16610</v>
      </c>
      <c r="J96" s="11">
        <v>16900</v>
      </c>
      <c r="K96" s="11">
        <v>17540</v>
      </c>
      <c r="L96" s="11">
        <v>18230</v>
      </c>
      <c r="M96" s="11">
        <f t="shared" si="64"/>
        <v>9.7147454279392509</v>
      </c>
      <c r="N96" s="11">
        <f t="shared" si="64"/>
        <v>9.7648000327622348</v>
      </c>
      <c r="O96" s="11">
        <f t="shared" si="64"/>
        <v>9.8152026376685573</v>
      </c>
      <c r="P96" s="11">
        <f t="shared" si="64"/>
        <v>9.7177602026073409</v>
      </c>
      <c r="Q96" s="11">
        <f t="shared" si="64"/>
        <v>9.7350689009111644</v>
      </c>
      <c r="R96" s="11">
        <f t="shared" si="64"/>
        <v>9.7722392659261743</v>
      </c>
      <c r="S96" s="11">
        <f t="shared" si="64"/>
        <v>9.810823867672708</v>
      </c>
      <c r="T96" s="25">
        <f t="shared" si="65"/>
        <v>1.6198403060234828E-2</v>
      </c>
      <c r="U96" s="25">
        <f t="shared" si="65"/>
        <v>1.5650764514838943E-2</v>
      </c>
      <c r="V96" s="25">
        <f t="shared" si="65"/>
        <v>1.5557062205304254E-2</v>
      </c>
      <c r="W96" s="25">
        <f t="shared" si="65"/>
        <v>2.6463686518327628E-2</v>
      </c>
      <c r="X96" s="25">
        <f t="shared" si="65"/>
        <v>2.933709553710168E-2</v>
      </c>
      <c r="Y96" s="25">
        <f t="shared" si="65"/>
        <v>3.1100440676004409E-2</v>
      </c>
      <c r="Z96" s="25">
        <f t="shared" si="65"/>
        <v>3.190081971646918E-2</v>
      </c>
    </row>
    <row r="97" spans="1:26" x14ac:dyDescent="0.35">
      <c r="A97" s="3"/>
      <c r="B97" s="3"/>
      <c r="C97" s="3"/>
      <c r="D97" s="23"/>
      <c r="E97" s="23"/>
      <c r="F97" s="24"/>
      <c r="G97" s="24"/>
      <c r="H97" s="24"/>
      <c r="I97" s="24"/>
      <c r="J97" s="24"/>
      <c r="K97" s="24"/>
      <c r="L97" s="24"/>
      <c r="M97" s="24">
        <f t="shared" ref="M97:Z97" si="66">AVERAGE(M94:M96)</f>
        <v>9.8420183750263472</v>
      </c>
      <c r="N97" s="24">
        <f t="shared" si="66"/>
        <v>9.8899030483727266</v>
      </c>
      <c r="O97" s="24">
        <f t="shared" si="66"/>
        <v>9.93993059045102</v>
      </c>
      <c r="P97" s="24">
        <f t="shared" si="66"/>
        <v>9.8804368343598075</v>
      </c>
      <c r="Q97" s="24">
        <f t="shared" si="66"/>
        <v>9.9063496515432821</v>
      </c>
      <c r="R97" s="24">
        <f t="shared" si="66"/>
        <v>9.9485924362294167</v>
      </c>
      <c r="S97" s="24">
        <f t="shared" si="66"/>
        <v>9.9894318734184449</v>
      </c>
      <c r="T97" s="26">
        <f t="shared" si="66"/>
        <v>1.5184675464419914E-2</v>
      </c>
      <c r="U97" s="26">
        <f t="shared" si="66"/>
        <v>1.4883683697428913E-2</v>
      </c>
      <c r="V97" s="26">
        <f t="shared" si="66"/>
        <v>1.4894822817437448E-2</v>
      </c>
      <c r="W97" s="26">
        <f t="shared" si="66"/>
        <v>2.2943374581984796E-2</v>
      </c>
      <c r="X97" s="26">
        <f t="shared" si="66"/>
        <v>2.3461685768653481E-2</v>
      </c>
      <c r="Y97" s="26">
        <f t="shared" si="66"/>
        <v>2.4209532959667605E-2</v>
      </c>
      <c r="Z97" s="26">
        <f t="shared" si="66"/>
        <v>2.4566288015134458E-2</v>
      </c>
    </row>
    <row r="98" spans="1:26" x14ac:dyDescent="0.35">
      <c r="A98" s="3" t="s">
        <v>290</v>
      </c>
      <c r="B98" s="3"/>
      <c r="C98" s="3"/>
      <c r="D98" s="23"/>
      <c r="E98" s="23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6">
        <f t="shared" ref="T98:Z98" si="67">SQRT(T97)</f>
        <v>0.12322611518838007</v>
      </c>
      <c r="U98" s="26">
        <f t="shared" si="67"/>
        <v>0.12199870367110019</v>
      </c>
      <c r="V98" s="26">
        <f t="shared" si="67"/>
        <v>0.12204434774883041</v>
      </c>
      <c r="W98" s="26">
        <f t="shared" si="67"/>
        <v>0.15147070535910498</v>
      </c>
      <c r="X98" s="26">
        <f t="shared" si="67"/>
        <v>0.15317207894604512</v>
      </c>
      <c r="Y98" s="26">
        <f t="shared" si="67"/>
        <v>0.1555941289370123</v>
      </c>
      <c r="Z98" s="26">
        <f t="shared" si="67"/>
        <v>0.15673636468648383</v>
      </c>
    </row>
    <row r="99" spans="1:26" x14ac:dyDescent="0.35">
      <c r="A99" s="2"/>
      <c r="B99" s="2" t="s">
        <v>207</v>
      </c>
      <c r="C99" s="2" t="s">
        <v>208</v>
      </c>
      <c r="D99" s="5" t="s">
        <v>228</v>
      </c>
      <c r="E99" s="5">
        <v>0</v>
      </c>
      <c r="F99" s="11">
        <v>16430</v>
      </c>
      <c r="G99" s="11">
        <v>17230</v>
      </c>
      <c r="H99" s="11">
        <v>18250</v>
      </c>
      <c r="I99" s="11">
        <v>16560</v>
      </c>
      <c r="J99" s="11">
        <v>16800</v>
      </c>
      <c r="K99" s="11">
        <v>17530</v>
      </c>
      <c r="L99" s="11">
        <v>17980</v>
      </c>
      <c r="M99" s="11">
        <f t="shared" ref="M99:S102" si="68">LN(F99)</f>
        <v>9.7068642110313146</v>
      </c>
      <c r="N99" s="11">
        <f t="shared" si="68"/>
        <v>9.7544073295219746</v>
      </c>
      <c r="O99" s="11">
        <f t="shared" si="68"/>
        <v>9.811920359010637</v>
      </c>
      <c r="P99" s="11">
        <f t="shared" si="68"/>
        <v>9.7147454279392509</v>
      </c>
      <c r="Q99" s="11">
        <f t="shared" si="68"/>
        <v>9.7291341653913506</v>
      </c>
      <c r="R99" s="11">
        <f t="shared" si="68"/>
        <v>9.7716689779152794</v>
      </c>
      <c r="S99" s="11">
        <f t="shared" si="68"/>
        <v>9.7970153080256104</v>
      </c>
      <c r="T99" s="25">
        <f t="shared" ref="T99:Z102" si="69">(M99-M$103)^2</f>
        <v>2.0956871652697877E-2</v>
      </c>
      <c r="U99" s="25">
        <f t="shared" si="69"/>
        <v>2.2026584807004642E-2</v>
      </c>
      <c r="V99" s="25">
        <f t="shared" si="69"/>
        <v>2.2067317443463734E-2</v>
      </c>
      <c r="W99" s="25">
        <f t="shared" si="69"/>
        <v>1.6744279374850072E-2</v>
      </c>
      <c r="X99" s="25">
        <f t="shared" si="69"/>
        <v>1.8681562853427872E-2</v>
      </c>
      <c r="Y99" s="25">
        <f t="shared" si="69"/>
        <v>1.7700192611471901E-2</v>
      </c>
      <c r="Z99" s="25">
        <f t="shared" si="69"/>
        <v>1.9433050114642886E-2</v>
      </c>
    </row>
    <row r="100" spans="1:26" x14ac:dyDescent="0.35">
      <c r="A100" s="2"/>
      <c r="B100" s="2" t="s">
        <v>207</v>
      </c>
      <c r="C100" s="2" t="s">
        <v>209</v>
      </c>
      <c r="D100" s="5" t="s">
        <v>48</v>
      </c>
      <c r="E100" s="5">
        <v>0</v>
      </c>
      <c r="F100" s="11">
        <v>40340</v>
      </c>
      <c r="G100" s="11">
        <v>42550</v>
      </c>
      <c r="H100" s="11">
        <v>45070</v>
      </c>
      <c r="I100" s="11">
        <v>40080</v>
      </c>
      <c r="J100" s="11">
        <v>40850</v>
      </c>
      <c r="K100" s="11">
        <v>42460</v>
      </c>
      <c r="L100" s="11">
        <v>44090</v>
      </c>
      <c r="M100" s="11">
        <f t="shared" si="68"/>
        <v>10.605098811508203</v>
      </c>
      <c r="N100" s="11">
        <f t="shared" si="68"/>
        <v>10.65843513400152</v>
      </c>
      <c r="O100" s="11">
        <f t="shared" si="68"/>
        <v>10.715972115684695</v>
      </c>
      <c r="P100" s="11">
        <f t="shared" si="68"/>
        <v>10.598632735758747</v>
      </c>
      <c r="Q100" s="11">
        <f t="shared" si="68"/>
        <v>10.617662100288149</v>
      </c>
      <c r="R100" s="11">
        <f t="shared" si="68"/>
        <v>10.656317735257247</v>
      </c>
      <c r="S100" s="11">
        <f t="shared" si="68"/>
        <v>10.693988278351984</v>
      </c>
      <c r="T100" s="25">
        <f t="shared" si="69"/>
        <v>0.5677166135792443</v>
      </c>
      <c r="U100" s="25">
        <f t="shared" si="69"/>
        <v>0.57095288638335784</v>
      </c>
      <c r="V100" s="25">
        <f t="shared" si="69"/>
        <v>0.57078181117238158</v>
      </c>
      <c r="W100" s="25">
        <f t="shared" si="69"/>
        <v>0.5692515677591502</v>
      </c>
      <c r="X100" s="25">
        <f t="shared" si="69"/>
        <v>0.56527454460552806</v>
      </c>
      <c r="Y100" s="25">
        <f t="shared" si="69"/>
        <v>0.56491261120533409</v>
      </c>
      <c r="Z100" s="25">
        <f t="shared" si="69"/>
        <v>0.57391305496235223</v>
      </c>
    </row>
    <row r="101" spans="1:26" x14ac:dyDescent="0.35">
      <c r="A101" s="2"/>
      <c r="B101" s="2" t="s">
        <v>207</v>
      </c>
      <c r="C101" s="2" t="s">
        <v>210</v>
      </c>
      <c r="D101" s="5" t="s">
        <v>48</v>
      </c>
      <c r="E101" s="5">
        <v>0</v>
      </c>
      <c r="F101" s="11">
        <v>15570</v>
      </c>
      <c r="G101" s="11">
        <v>16390</v>
      </c>
      <c r="H101" s="11">
        <v>17340</v>
      </c>
      <c r="I101" s="11">
        <v>15370</v>
      </c>
      <c r="J101" s="11">
        <v>15740</v>
      </c>
      <c r="K101" s="11">
        <v>16340</v>
      </c>
      <c r="L101" s="11">
        <v>16930</v>
      </c>
      <c r="M101" s="11">
        <f t="shared" si="68"/>
        <v>9.6531012648280434</v>
      </c>
      <c r="N101" s="11">
        <f t="shared" si="68"/>
        <v>9.7044266717378758</v>
      </c>
      <c r="O101" s="11">
        <f t="shared" si="68"/>
        <v>9.7607712503345336</v>
      </c>
      <c r="P101" s="11">
        <f t="shared" si="68"/>
        <v>9.640172836532642</v>
      </c>
      <c r="Q101" s="11">
        <f t="shared" si="68"/>
        <v>9.6639605219713935</v>
      </c>
      <c r="R101" s="11">
        <f t="shared" si="68"/>
        <v>9.7013713684139944</v>
      </c>
      <c r="S101" s="11">
        <f t="shared" si="68"/>
        <v>9.7368424751271814</v>
      </c>
      <c r="T101" s="25">
        <f t="shared" si="69"/>
        <v>3.9413299383272302E-2</v>
      </c>
      <c r="U101" s="25">
        <f t="shared" si="69"/>
        <v>3.9360265670391123E-2</v>
      </c>
      <c r="V101" s="25">
        <f t="shared" si="69"/>
        <v>3.9880022959186322E-2</v>
      </c>
      <c r="W101" s="25">
        <f t="shared" si="69"/>
        <v>4.160469095603931E-2</v>
      </c>
      <c r="X101" s="25">
        <f t="shared" si="69"/>
        <v>4.0745100788154506E-2</v>
      </c>
      <c r="Y101" s="25">
        <f t="shared" si="69"/>
        <v>4.1347025598355867E-2</v>
      </c>
      <c r="Z101" s="25">
        <f t="shared" si="69"/>
        <v>3.9830303635161837E-2</v>
      </c>
    </row>
    <row r="102" spans="1:26" x14ac:dyDescent="0.35">
      <c r="A102" s="2"/>
      <c r="B102" s="2" t="s">
        <v>207</v>
      </c>
      <c r="C102" s="2" t="s">
        <v>211</v>
      </c>
      <c r="D102" s="5" t="s">
        <v>228</v>
      </c>
      <c r="E102" s="5">
        <v>0</v>
      </c>
      <c r="F102" s="11">
        <v>12600</v>
      </c>
      <c r="G102" s="11">
        <v>13280</v>
      </c>
      <c r="H102" s="11">
        <v>14090</v>
      </c>
      <c r="I102" s="11">
        <v>12370</v>
      </c>
      <c r="J102" s="11">
        <v>12740</v>
      </c>
      <c r="K102" s="11">
        <v>13220</v>
      </c>
      <c r="L102" s="11">
        <v>13600</v>
      </c>
      <c r="M102" s="11">
        <f t="shared" si="68"/>
        <v>9.4414520929395689</v>
      </c>
      <c r="N102" s="11">
        <f t="shared" si="68"/>
        <v>9.4940144230304249</v>
      </c>
      <c r="O102" s="11">
        <f t="shared" si="68"/>
        <v>9.5532206048927257</v>
      </c>
      <c r="P102" s="11">
        <f t="shared" si="68"/>
        <v>9.4230294653865343</v>
      </c>
      <c r="Q102" s="11">
        <f t="shared" si="68"/>
        <v>9.4525019291261536</v>
      </c>
      <c r="R102" s="11">
        <f t="shared" si="68"/>
        <v>9.4894861134056772</v>
      </c>
      <c r="S102" s="11">
        <f t="shared" si="68"/>
        <v>9.5178250717241433</v>
      </c>
      <c r="T102" s="25">
        <f t="shared" si="69"/>
        <v>0.16824517308227205</v>
      </c>
      <c r="U102" s="25">
        <f t="shared" si="69"/>
        <v>0.1671227270869852</v>
      </c>
      <c r="V102" s="25">
        <f t="shared" si="69"/>
        <v>0.1658529514955909</v>
      </c>
      <c r="W102" s="25">
        <f t="shared" si="69"/>
        <v>0.17733839153211112</v>
      </c>
      <c r="X102" s="25">
        <f t="shared" si="69"/>
        <v>0.17082742936886267</v>
      </c>
      <c r="Y102" s="25">
        <f t="shared" si="69"/>
        <v>0.1724117469300776</v>
      </c>
      <c r="Z102" s="25">
        <f t="shared" si="69"/>
        <v>0.17521985819048219</v>
      </c>
    </row>
    <row r="103" spans="1:26" x14ac:dyDescent="0.35">
      <c r="A103" s="3"/>
      <c r="B103" s="3"/>
      <c r="C103" s="3"/>
      <c r="D103" s="23"/>
      <c r="E103" s="23"/>
      <c r="F103" s="24"/>
      <c r="G103" s="24"/>
      <c r="H103" s="24"/>
      <c r="I103" s="24"/>
      <c r="J103" s="24"/>
      <c r="K103" s="24"/>
      <c r="L103" s="24"/>
      <c r="M103" s="24">
        <f t="shared" ref="M103:Z103" si="70">AVERAGE(M99:M102)</f>
        <v>9.8516290950767829</v>
      </c>
      <c r="N103" s="24">
        <f t="shared" si="70"/>
        <v>9.9028208895729506</v>
      </c>
      <c r="O103" s="24">
        <f t="shared" si="70"/>
        <v>9.9604710824806482</v>
      </c>
      <c r="P103" s="24">
        <f t="shared" si="70"/>
        <v>9.8441451164042935</v>
      </c>
      <c r="Q103" s="24">
        <f t="shared" si="70"/>
        <v>9.865814679194262</v>
      </c>
      <c r="R103" s="24">
        <f t="shared" si="70"/>
        <v>9.9047110487480499</v>
      </c>
      <c r="S103" s="24">
        <f t="shared" si="70"/>
        <v>9.9364177833072311</v>
      </c>
      <c r="T103" s="26">
        <f t="shared" si="70"/>
        <v>0.19908298942437164</v>
      </c>
      <c r="U103" s="26">
        <f t="shared" si="70"/>
        <v>0.19986561598693467</v>
      </c>
      <c r="V103" s="26">
        <f t="shared" si="70"/>
        <v>0.19964552576765562</v>
      </c>
      <c r="W103" s="26">
        <f t="shared" si="70"/>
        <v>0.20123473240553769</v>
      </c>
      <c r="X103" s="26">
        <f t="shared" si="70"/>
        <v>0.19888215940399329</v>
      </c>
      <c r="Y103" s="26">
        <f t="shared" si="70"/>
        <v>0.19909289408630987</v>
      </c>
      <c r="Z103" s="26">
        <f t="shared" si="70"/>
        <v>0.2020990667256598</v>
      </c>
    </row>
    <row r="104" spans="1:26" x14ac:dyDescent="0.35">
      <c r="A104" s="3" t="s">
        <v>291</v>
      </c>
      <c r="B104" s="3"/>
      <c r="C104" s="3"/>
      <c r="D104" s="23"/>
      <c r="E104" s="23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6">
        <f t="shared" ref="T104:Z104" si="71">SQRT(T103)</f>
        <v>0.44618716860121788</v>
      </c>
      <c r="U104" s="26">
        <f t="shared" si="71"/>
        <v>0.44706332435901591</v>
      </c>
      <c r="V104" s="26">
        <f t="shared" si="71"/>
        <v>0.44681710550028814</v>
      </c>
      <c r="W104" s="26">
        <f t="shared" si="71"/>
        <v>0.44859194420490622</v>
      </c>
      <c r="X104" s="26">
        <f t="shared" si="71"/>
        <v>0.44596206049841647</v>
      </c>
      <c r="Y104" s="26">
        <f t="shared" si="71"/>
        <v>0.44619826768636145</v>
      </c>
      <c r="Z104" s="26">
        <f t="shared" si="71"/>
        <v>0.44955429786140383</v>
      </c>
    </row>
    <row r="105" spans="1:26" x14ac:dyDescent="0.35">
      <c r="A105" s="2" t="s">
        <v>221</v>
      </c>
      <c r="B105" s="2" t="s">
        <v>221</v>
      </c>
      <c r="C105" s="2" t="s">
        <v>231</v>
      </c>
      <c r="D105" s="5" t="s">
        <v>45</v>
      </c>
      <c r="E105" s="21">
        <v>1</v>
      </c>
      <c r="F105" s="11">
        <v>58590</v>
      </c>
      <c r="G105" s="11">
        <v>61120</v>
      </c>
      <c r="H105" s="11">
        <v>63899</v>
      </c>
      <c r="I105" s="11">
        <v>72291</v>
      </c>
      <c r="J105" s="11">
        <v>75704</v>
      </c>
      <c r="K105" s="11">
        <v>79524</v>
      </c>
      <c r="L105" s="11">
        <v>83521</v>
      </c>
      <c r="M105" s="11">
        <f t="shared" ref="M105:S109" si="72">LN(F105)</f>
        <v>10.978319312538835</v>
      </c>
      <c r="N105" s="11">
        <f t="shared" si="72"/>
        <v>11.020594423840402</v>
      </c>
      <c r="O105" s="11">
        <f t="shared" si="72"/>
        <v>11.065058990790902</v>
      </c>
      <c r="P105" s="11">
        <f t="shared" si="72"/>
        <v>11.188454919070612</v>
      </c>
      <c r="Q105" s="11">
        <f t="shared" si="72"/>
        <v>11.234586278188068</v>
      </c>
      <c r="R105" s="11">
        <f t="shared" si="72"/>
        <v>11.283814141876228</v>
      </c>
      <c r="S105" s="11">
        <f t="shared" si="72"/>
        <v>11.332853376224865</v>
      </c>
      <c r="T105" s="25">
        <f t="shared" ref="T105:Z109" si="73">(M105-M$110)^2</f>
        <v>0.82455128030505065</v>
      </c>
      <c r="U105" s="25">
        <f t="shared" si="73"/>
        <v>0.80489790419994456</v>
      </c>
      <c r="V105" s="25">
        <f t="shared" si="73"/>
        <v>0.76513794375737176</v>
      </c>
      <c r="W105" s="25">
        <f t="shared" si="73"/>
        <v>0.96196953097866378</v>
      </c>
      <c r="X105" s="25">
        <f t="shared" si="73"/>
        <v>0.96591767829911379</v>
      </c>
      <c r="Y105" s="25">
        <f t="shared" si="73"/>
        <v>0.96865262781964412</v>
      </c>
      <c r="Z105" s="25">
        <f t="shared" si="73"/>
        <v>0.97601153405955365</v>
      </c>
    </row>
    <row r="106" spans="1:26" x14ac:dyDescent="0.35">
      <c r="A106" s="2"/>
      <c r="B106" s="2" t="s">
        <v>221</v>
      </c>
      <c r="C106" s="2" t="s">
        <v>232</v>
      </c>
      <c r="D106" s="5" t="s">
        <v>228</v>
      </c>
      <c r="E106" s="21">
        <v>1</v>
      </c>
      <c r="F106" s="11">
        <v>16550</v>
      </c>
      <c r="G106" s="11">
        <v>18150</v>
      </c>
      <c r="H106" s="11">
        <v>20299.939999999999</v>
      </c>
      <c r="I106" s="11">
        <v>19404.669999999998</v>
      </c>
      <c r="J106" s="11">
        <v>20169.419999999998</v>
      </c>
      <c r="K106" s="11">
        <v>21374.400000000001</v>
      </c>
      <c r="L106" s="11">
        <v>22462.22</v>
      </c>
      <c r="M106" s="11">
        <f t="shared" si="72"/>
        <v>9.7141413808052093</v>
      </c>
      <c r="N106" s="11">
        <f t="shared" si="72"/>
        <v>9.8064258396929969</v>
      </c>
      <c r="O106" s="11">
        <f t="shared" si="72"/>
        <v>9.9183732093604853</v>
      </c>
      <c r="P106" s="11">
        <f t="shared" si="72"/>
        <v>9.8732690377320971</v>
      </c>
      <c r="Q106" s="11">
        <f t="shared" si="72"/>
        <v>9.9119228749572166</v>
      </c>
      <c r="R106" s="11">
        <f t="shared" si="72"/>
        <v>9.9699492232355471</v>
      </c>
      <c r="S106" s="11">
        <f t="shared" si="72"/>
        <v>10.019590065794313</v>
      </c>
      <c r="T106" s="25">
        <f t="shared" si="73"/>
        <v>0.12682848513497644</v>
      </c>
      <c r="U106" s="25">
        <f t="shared" si="73"/>
        <v>0.10049379276121986</v>
      </c>
      <c r="V106" s="25">
        <f t="shared" si="73"/>
        <v>7.396449538273879E-2</v>
      </c>
      <c r="W106" s="25">
        <f t="shared" si="73"/>
        <v>0.11181361387587779</v>
      </c>
      <c r="X106" s="25">
        <f t="shared" si="73"/>
        <v>0.11549958108989229</v>
      </c>
      <c r="Y106" s="25">
        <f t="shared" si="73"/>
        <v>0.10867795779361143</v>
      </c>
      <c r="Z106" s="25">
        <f t="shared" si="73"/>
        <v>0.10583983671197326</v>
      </c>
    </row>
    <row r="107" spans="1:26" x14ac:dyDescent="0.35">
      <c r="A107" s="2"/>
      <c r="B107" s="2" t="s">
        <v>221</v>
      </c>
      <c r="C107" s="2" t="s">
        <v>233</v>
      </c>
      <c r="D107" s="5" t="s">
        <v>48</v>
      </c>
      <c r="E107" s="21">
        <v>1</v>
      </c>
      <c r="F107" s="11">
        <v>17292</v>
      </c>
      <c r="G107" s="11">
        <v>17986</v>
      </c>
      <c r="H107" s="11">
        <v>19728</v>
      </c>
      <c r="I107" s="11">
        <v>19171</v>
      </c>
      <c r="J107" s="11">
        <v>19942</v>
      </c>
      <c r="K107" s="11">
        <v>20792</v>
      </c>
      <c r="L107" s="11">
        <v>21656</v>
      </c>
      <c r="M107" s="11">
        <f t="shared" si="72"/>
        <v>9.7579992457875218</v>
      </c>
      <c r="N107" s="11">
        <f t="shared" si="72"/>
        <v>9.79734895647446</v>
      </c>
      <c r="O107" s="11">
        <f t="shared" si="72"/>
        <v>9.8897942254041258</v>
      </c>
      <c r="P107" s="11">
        <f t="shared" si="72"/>
        <v>9.8611539995200488</v>
      </c>
      <c r="Q107" s="11">
        <f t="shared" si="72"/>
        <v>9.9005833393887386</v>
      </c>
      <c r="R107" s="11">
        <f t="shared" si="72"/>
        <v>9.9423235763213267</v>
      </c>
      <c r="S107" s="11">
        <f t="shared" si="72"/>
        <v>9.983037831294137</v>
      </c>
      <c r="T107" s="25">
        <f t="shared" si="73"/>
        <v>9.7513805844463369E-2</v>
      </c>
      <c r="U107" s="25">
        <f t="shared" si="73"/>
        <v>0.10633106376359064</v>
      </c>
      <c r="V107" s="25">
        <f t="shared" si="73"/>
        <v>9.0326171497772778E-2</v>
      </c>
      <c r="W107" s="25">
        <f t="shared" si="73"/>
        <v>0.12006257248118377</v>
      </c>
      <c r="X107" s="25">
        <f t="shared" si="73"/>
        <v>0.12333570048689123</v>
      </c>
      <c r="Y107" s="25">
        <f t="shared" si="73"/>
        <v>0.12765546358032473</v>
      </c>
      <c r="Z107" s="25">
        <f t="shared" si="73"/>
        <v>0.13095900505446176</v>
      </c>
    </row>
    <row r="108" spans="1:26" x14ac:dyDescent="0.35">
      <c r="A108" s="2"/>
      <c r="B108" s="2" t="s">
        <v>221</v>
      </c>
      <c r="C108" s="2" t="s">
        <v>234</v>
      </c>
      <c r="D108" s="5" t="s">
        <v>228</v>
      </c>
      <c r="E108" s="21">
        <v>1</v>
      </c>
      <c r="F108" s="11">
        <v>16840</v>
      </c>
      <c r="G108" s="11">
        <v>17540</v>
      </c>
      <c r="H108" s="11">
        <v>18310</v>
      </c>
      <c r="I108" s="11">
        <v>18096</v>
      </c>
      <c r="J108" s="11">
        <v>19017</v>
      </c>
      <c r="K108" s="11">
        <v>20000</v>
      </c>
      <c r="L108" s="11">
        <v>20971</v>
      </c>
      <c r="M108" s="11">
        <f t="shared" si="72"/>
        <v>9.7315122877963169</v>
      </c>
      <c r="N108" s="11">
        <f t="shared" si="72"/>
        <v>9.7722392659261743</v>
      </c>
      <c r="O108" s="11">
        <f t="shared" si="72"/>
        <v>9.8152026376685573</v>
      </c>
      <c r="P108" s="11">
        <f t="shared" si="72"/>
        <v>9.8034461983559016</v>
      </c>
      <c r="Q108" s="11">
        <f t="shared" si="72"/>
        <v>9.8530885949522755</v>
      </c>
      <c r="R108" s="11">
        <f t="shared" si="72"/>
        <v>9.9034875525361272</v>
      </c>
      <c r="S108" s="11">
        <f t="shared" si="72"/>
        <v>9.9508958099311187</v>
      </c>
      <c r="T108" s="25">
        <f t="shared" si="73"/>
        <v>0.11475763580719532</v>
      </c>
      <c r="U108" s="25">
        <f t="shared" si="73"/>
        <v>0.12333731922006751</v>
      </c>
      <c r="V108" s="25">
        <f t="shared" si="73"/>
        <v>0.14072605458771684</v>
      </c>
      <c r="W108" s="25">
        <f t="shared" si="73"/>
        <v>0.16338432271069275</v>
      </c>
      <c r="X108" s="25">
        <f t="shared" si="73"/>
        <v>0.15895098353259093</v>
      </c>
      <c r="Y108" s="25">
        <f t="shared" si="73"/>
        <v>0.1569150722302749</v>
      </c>
      <c r="Z108" s="25">
        <f t="shared" si="73"/>
        <v>0.15525539012356832</v>
      </c>
    </row>
    <row r="109" spans="1:26" x14ac:dyDescent="0.35">
      <c r="A109" s="2"/>
      <c r="B109" s="2" t="s">
        <v>221</v>
      </c>
      <c r="C109" s="2" t="s">
        <v>235</v>
      </c>
      <c r="D109" s="5" t="s">
        <v>48</v>
      </c>
      <c r="E109" s="21">
        <v>1</v>
      </c>
      <c r="F109" s="11">
        <v>26092</v>
      </c>
      <c r="G109" s="11">
        <v>27462</v>
      </c>
      <c r="H109" s="11">
        <v>28660</v>
      </c>
      <c r="I109" s="11">
        <v>30090</v>
      </c>
      <c r="J109" s="11">
        <v>31530</v>
      </c>
      <c r="K109" s="11">
        <v>32810</v>
      </c>
      <c r="L109" s="11">
        <v>34140</v>
      </c>
      <c r="M109" s="11">
        <f t="shared" si="72"/>
        <v>10.169384032915987</v>
      </c>
      <c r="N109" s="11">
        <f t="shared" si="72"/>
        <v>10.220558509881696</v>
      </c>
      <c r="O109" s="11">
        <f t="shared" si="72"/>
        <v>10.263257701382162</v>
      </c>
      <c r="P109" s="11">
        <f t="shared" si="72"/>
        <v>10.311948169624092</v>
      </c>
      <c r="Q109" s="11">
        <f t="shared" si="72"/>
        <v>10.358694752539106</v>
      </c>
      <c r="R109" s="11">
        <f t="shared" si="72"/>
        <v>10.398488625955148</v>
      </c>
      <c r="S109" s="11">
        <f t="shared" si="72"/>
        <v>10.438224996348431</v>
      </c>
      <c r="T109" s="25">
        <f t="shared" si="73"/>
        <v>9.82334334709049E-3</v>
      </c>
      <c r="U109" s="25">
        <f t="shared" si="73"/>
        <v>9.4332871320907709E-3</v>
      </c>
      <c r="V109" s="25">
        <f t="shared" si="73"/>
        <v>5.3173772196612847E-3</v>
      </c>
      <c r="W109" s="25">
        <f t="shared" si="73"/>
        <v>1.0877176853304851E-2</v>
      </c>
      <c r="X109" s="25">
        <f t="shared" si="73"/>
        <v>1.1431797556928365E-2</v>
      </c>
      <c r="Y109" s="25">
        <f t="shared" si="73"/>
        <v>9.7764637656255222E-3</v>
      </c>
      <c r="Z109" s="25">
        <f t="shared" si="73"/>
        <v>8.7057447291919669E-3</v>
      </c>
    </row>
    <row r="110" spans="1:26" x14ac:dyDescent="0.35">
      <c r="A110" s="3"/>
      <c r="B110" s="3"/>
      <c r="C110" s="3"/>
      <c r="D110" s="23"/>
      <c r="E110" s="23"/>
      <c r="F110" s="24"/>
      <c r="G110" s="24"/>
      <c r="H110" s="24"/>
      <c r="I110" s="24"/>
      <c r="J110" s="24"/>
      <c r="K110" s="24"/>
      <c r="L110" s="24"/>
      <c r="M110" s="24">
        <f t="shared" ref="M110:Z110" si="74">AVERAGE(M105:M109)</f>
        <v>10.070271251968773</v>
      </c>
      <c r="N110" s="24">
        <f t="shared" si="74"/>
        <v>10.123433399163146</v>
      </c>
      <c r="O110" s="24">
        <f t="shared" si="74"/>
        <v>10.190337352921247</v>
      </c>
      <c r="P110" s="24">
        <f t="shared" si="74"/>
        <v>10.20765446486055</v>
      </c>
      <c r="Q110" s="24">
        <f t="shared" si="74"/>
        <v>10.251775168005082</v>
      </c>
      <c r="R110" s="24">
        <f t="shared" si="74"/>
        <v>10.299612623984874</v>
      </c>
      <c r="S110" s="24">
        <f t="shared" si="74"/>
        <v>10.344920415918573</v>
      </c>
      <c r="T110" s="26">
        <f t="shared" si="74"/>
        <v>0.23469491008775525</v>
      </c>
      <c r="U110" s="26">
        <f t="shared" si="74"/>
        <v>0.22889867341538267</v>
      </c>
      <c r="V110" s="26">
        <f t="shared" si="74"/>
        <v>0.21509440848905231</v>
      </c>
      <c r="W110" s="26">
        <f t="shared" si="74"/>
        <v>0.2736214433799446</v>
      </c>
      <c r="X110" s="26">
        <f t="shared" si="74"/>
        <v>0.27502714819308333</v>
      </c>
      <c r="Y110" s="26">
        <f t="shared" si="74"/>
        <v>0.2743355170378961</v>
      </c>
      <c r="Z110" s="26">
        <f t="shared" si="74"/>
        <v>0.2753543021357498</v>
      </c>
    </row>
    <row r="111" spans="1:26" x14ac:dyDescent="0.35">
      <c r="A111" s="3" t="s">
        <v>22</v>
      </c>
      <c r="B111" s="3"/>
      <c r="C111" s="3"/>
      <c r="D111" s="23"/>
      <c r="E111" s="23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6">
        <f t="shared" ref="T111:Z111" si="75">SQRT(T110)</f>
        <v>0.48445320732528468</v>
      </c>
      <c r="U111" s="26">
        <f t="shared" si="75"/>
        <v>0.47843356217491961</v>
      </c>
      <c r="V111" s="26">
        <f t="shared" si="75"/>
        <v>0.46378271689343092</v>
      </c>
      <c r="W111" s="26">
        <f t="shared" si="75"/>
        <v>0.52308837052638113</v>
      </c>
      <c r="X111" s="26">
        <f t="shared" si="75"/>
        <v>0.52443030823273684</v>
      </c>
      <c r="Y111" s="26">
        <f t="shared" si="75"/>
        <v>0.52377048125862924</v>
      </c>
      <c r="Z111" s="26">
        <f t="shared" si="75"/>
        <v>0.52474212917941876</v>
      </c>
    </row>
    <row r="112" spans="1:26" x14ac:dyDescent="0.35">
      <c r="A112" s="2" t="s">
        <v>18</v>
      </c>
      <c r="B112" s="2" t="s">
        <v>133</v>
      </c>
      <c r="C112" s="2" t="s">
        <v>134</v>
      </c>
      <c r="D112" s="5" t="s">
        <v>45</v>
      </c>
      <c r="E112" s="21">
        <v>1</v>
      </c>
      <c r="F112" s="11">
        <v>126871</v>
      </c>
      <c r="G112" s="11">
        <v>134222</v>
      </c>
      <c r="H112" s="11">
        <v>141817.29999999999</v>
      </c>
      <c r="I112" s="11">
        <v>136074.5</v>
      </c>
      <c r="J112" s="11">
        <v>141205.79999999999</v>
      </c>
      <c r="K112" s="11">
        <v>149751.6</v>
      </c>
      <c r="L112" s="11">
        <v>157664.9</v>
      </c>
      <c r="M112" s="11">
        <f t="shared" ref="M112:M126" si="76">LN(F112)</f>
        <v>11.750926101187604</v>
      </c>
      <c r="N112" s="11">
        <f t="shared" ref="N112:N126" si="77">LN(G112)</f>
        <v>11.807250424510169</v>
      </c>
      <c r="O112" s="11">
        <f t="shared" ref="O112:O126" si="78">LN(H112)</f>
        <v>11.862294888459299</v>
      </c>
      <c r="P112" s="11">
        <f t="shared" ref="P112:P126" si="79">LN(I112)</f>
        <v>11.820957808851409</v>
      </c>
      <c r="Q112" s="11">
        <f t="shared" ref="Q112:Q126" si="80">LN(J112)</f>
        <v>11.857973679684916</v>
      </c>
      <c r="R112" s="11">
        <f t="shared" ref="R112:R126" si="81">LN(K112)</f>
        <v>11.916733200394741</v>
      </c>
      <c r="S112" s="11">
        <f t="shared" ref="S112:S126" si="82">LN(L112)</f>
        <v>11.968227173669188</v>
      </c>
      <c r="T112" s="25">
        <f t="shared" ref="T112:T126" si="83">(M112-M$127)^2</f>
        <v>1.7974261162526612</v>
      </c>
      <c r="U112" s="25">
        <f t="shared" ref="U112:U126" si="84">(N112-N$127)^2</f>
        <v>1.8301645601489069</v>
      </c>
      <c r="V112" s="25">
        <f t="shared" ref="V112:V126" si="85">(O112-O$127)^2</f>
        <v>1.8775594717435506</v>
      </c>
      <c r="W112" s="25">
        <f t="shared" ref="W112:W126" si="86">(P112-P$127)^2</f>
        <v>1.883401477605944</v>
      </c>
      <c r="X112" s="25">
        <f t="shared" ref="X112:X126" si="87">(Q112-Q$127)^2</f>
        <v>1.9456652430197285</v>
      </c>
      <c r="Y112" s="25">
        <f t="shared" ref="Y112:Y126" si="88">(R112-R$127)^2</f>
        <v>2.0153795807231361</v>
      </c>
      <c r="Z112" s="25">
        <f t="shared" ref="Z112:Z126" si="89">(S112-S$127)^2</f>
        <v>2.0653332346198781</v>
      </c>
    </row>
    <row r="113" spans="1:26" x14ac:dyDescent="0.35">
      <c r="A113" s="2"/>
      <c r="B113" s="2" t="s">
        <v>133</v>
      </c>
      <c r="C113" s="2" t="s">
        <v>135</v>
      </c>
      <c r="D113" s="5" t="s">
        <v>48</v>
      </c>
      <c r="E113" s="21">
        <v>1</v>
      </c>
      <c r="F113" s="11">
        <v>35259</v>
      </c>
      <c r="G113" s="11">
        <v>36926</v>
      </c>
      <c r="H113" s="11">
        <v>38662.199999999997</v>
      </c>
      <c r="I113" s="11">
        <v>35689.599999999999</v>
      </c>
      <c r="J113" s="11">
        <v>36529.1</v>
      </c>
      <c r="K113" s="11">
        <v>39527.9</v>
      </c>
      <c r="L113" s="11">
        <v>41014.699999999997</v>
      </c>
      <c r="M113" s="11">
        <f t="shared" si="76"/>
        <v>10.470476094800963</v>
      </c>
      <c r="N113" s="11">
        <f t="shared" si="77"/>
        <v>10.516671188955689</v>
      </c>
      <c r="O113" s="11">
        <f t="shared" si="78"/>
        <v>10.562617657506383</v>
      </c>
      <c r="P113" s="11">
        <f t="shared" si="79"/>
        <v>10.482614608800217</v>
      </c>
      <c r="Q113" s="11">
        <f t="shared" si="80"/>
        <v>10.505864482201401</v>
      </c>
      <c r="R113" s="11">
        <f t="shared" si="81"/>
        <v>10.584762030670129</v>
      </c>
      <c r="S113" s="11">
        <f t="shared" si="82"/>
        <v>10.621685818012928</v>
      </c>
      <c r="T113" s="25">
        <f t="shared" si="83"/>
        <v>3.6277983112681339E-3</v>
      </c>
      <c r="U113" s="25">
        <f t="shared" si="84"/>
        <v>3.8758732996421147E-3</v>
      </c>
      <c r="V113" s="25">
        <f t="shared" si="85"/>
        <v>4.9791977983223391E-3</v>
      </c>
      <c r="W113" s="25">
        <f t="shared" si="86"/>
        <v>1.1578742088367579E-3</v>
      </c>
      <c r="X113" s="25">
        <f t="shared" si="87"/>
        <v>1.8285759353498265E-3</v>
      </c>
      <c r="Y113" s="25">
        <f t="shared" si="88"/>
        <v>7.685938117009415E-3</v>
      </c>
      <c r="Z113" s="25">
        <f t="shared" si="89"/>
        <v>8.2057098268650281E-3</v>
      </c>
    </row>
    <row r="114" spans="1:26" x14ac:dyDescent="0.35">
      <c r="A114" s="2"/>
      <c r="B114" s="2" t="s">
        <v>133</v>
      </c>
      <c r="C114" s="2" t="s">
        <v>42</v>
      </c>
      <c r="D114" s="5" t="s">
        <v>45</v>
      </c>
      <c r="E114" s="21">
        <v>1</v>
      </c>
      <c r="F114" s="11">
        <v>20970</v>
      </c>
      <c r="G114" s="11">
        <v>22104</v>
      </c>
      <c r="H114" s="11">
        <v>23091.7</v>
      </c>
      <c r="I114" s="11">
        <v>20121.599999999999</v>
      </c>
      <c r="J114" s="11">
        <v>20644.3</v>
      </c>
      <c r="K114" s="11">
        <v>21643.5</v>
      </c>
      <c r="L114" s="11">
        <v>22423.200000000001</v>
      </c>
      <c r="M114" s="11">
        <f t="shared" si="76"/>
        <v>9.9508481238959661</v>
      </c>
      <c r="N114" s="11">
        <f t="shared" si="77"/>
        <v>10.003513866603253</v>
      </c>
      <c r="O114" s="11">
        <f t="shared" si="78"/>
        <v>10.047228524584222</v>
      </c>
      <c r="P114" s="11">
        <f t="shared" si="79"/>
        <v>9.9095491439147239</v>
      </c>
      <c r="Q114" s="11">
        <f t="shared" si="80"/>
        <v>9.9351945312304579</v>
      </c>
      <c r="R114" s="11">
        <f t="shared" si="81"/>
        <v>9.9824604574054199</v>
      </c>
      <c r="S114" s="11">
        <f t="shared" si="82"/>
        <v>10.017851416146856</v>
      </c>
      <c r="T114" s="25">
        <f t="shared" si="83"/>
        <v>0.2110453865750927</v>
      </c>
      <c r="U114" s="25">
        <f t="shared" si="84"/>
        <v>0.20331154068062018</v>
      </c>
      <c r="V114" s="25">
        <f t="shared" si="85"/>
        <v>0.19786990506639573</v>
      </c>
      <c r="W114" s="25">
        <f t="shared" si="86"/>
        <v>0.29056187289466495</v>
      </c>
      <c r="X114" s="25">
        <f t="shared" si="87"/>
        <v>0.27868696159020834</v>
      </c>
      <c r="Y114" s="25">
        <f t="shared" si="88"/>
        <v>0.26484618910788743</v>
      </c>
      <c r="Z114" s="25">
        <f t="shared" si="89"/>
        <v>0.26342456548852822</v>
      </c>
    </row>
    <row r="115" spans="1:26" x14ac:dyDescent="0.35">
      <c r="A115" s="2"/>
      <c r="B115" s="2" t="s">
        <v>133</v>
      </c>
      <c r="C115" s="2" t="s">
        <v>136</v>
      </c>
      <c r="D115" s="5" t="s">
        <v>48</v>
      </c>
      <c r="E115" s="21">
        <v>1</v>
      </c>
      <c r="F115" s="11">
        <v>50684</v>
      </c>
      <c r="G115" s="11">
        <v>52782</v>
      </c>
      <c r="H115" s="11">
        <v>55996.3</v>
      </c>
      <c r="I115" s="11">
        <v>53621</v>
      </c>
      <c r="J115" s="11">
        <v>50375.5</v>
      </c>
      <c r="K115" s="11">
        <v>47036.5</v>
      </c>
      <c r="L115" s="11">
        <v>47976.3</v>
      </c>
      <c r="M115" s="11">
        <f t="shared" si="76"/>
        <v>10.8333655579188</v>
      </c>
      <c r="N115" s="11">
        <f t="shared" si="77"/>
        <v>10.873925502480729</v>
      </c>
      <c r="O115" s="11">
        <f t="shared" si="78"/>
        <v>10.933040896105902</v>
      </c>
      <c r="P115" s="11">
        <f t="shared" si="79"/>
        <v>10.889696061373598</v>
      </c>
      <c r="Q115" s="11">
        <f t="shared" si="80"/>
        <v>10.827260224758039</v>
      </c>
      <c r="R115" s="11">
        <f t="shared" si="81"/>
        <v>10.758679175042433</v>
      </c>
      <c r="S115" s="11">
        <f t="shared" si="82"/>
        <v>10.778462417955359</v>
      </c>
      <c r="T115" s="25">
        <f t="shared" si="83"/>
        <v>0.17903110158346996</v>
      </c>
      <c r="U115" s="25">
        <f t="shared" si="84"/>
        <v>0.17598933282189005</v>
      </c>
      <c r="V115" s="25">
        <f t="shared" si="85"/>
        <v>0.19446924278841493</v>
      </c>
      <c r="W115" s="25">
        <f t="shared" si="86"/>
        <v>0.1945771527972992</v>
      </c>
      <c r="X115" s="25">
        <f t="shared" si="87"/>
        <v>0.1326107532379405</v>
      </c>
      <c r="Y115" s="25">
        <f t="shared" si="88"/>
        <v>6.8427563224731397E-2</v>
      </c>
      <c r="Z115" s="25">
        <f t="shared" si="89"/>
        <v>6.118794572710206E-2</v>
      </c>
    </row>
    <row r="116" spans="1:26" x14ac:dyDescent="0.35">
      <c r="A116" s="2"/>
      <c r="B116" s="2" t="s">
        <v>133</v>
      </c>
      <c r="C116" s="2" t="s">
        <v>37</v>
      </c>
      <c r="D116" s="5" t="s">
        <v>45</v>
      </c>
      <c r="E116" s="21">
        <v>1</v>
      </c>
      <c r="F116" s="11">
        <v>70704</v>
      </c>
      <c r="G116" s="11">
        <v>74003</v>
      </c>
      <c r="H116" s="11">
        <v>77109</v>
      </c>
      <c r="I116" s="11">
        <v>74609.3</v>
      </c>
      <c r="J116" s="11">
        <v>76637.8</v>
      </c>
      <c r="K116" s="11">
        <v>81411.3</v>
      </c>
      <c r="L116" s="11">
        <v>84291.4</v>
      </c>
      <c r="M116" s="11">
        <f t="shared" si="76"/>
        <v>11.166257427370521</v>
      </c>
      <c r="N116" s="11">
        <f t="shared" si="77"/>
        <v>11.211860911905102</v>
      </c>
      <c r="O116" s="11">
        <f t="shared" si="78"/>
        <v>11.252975284256337</v>
      </c>
      <c r="P116" s="11">
        <f t="shared" si="79"/>
        <v>11.220020443301188</v>
      </c>
      <c r="Q116" s="11">
        <f t="shared" si="80"/>
        <v>11.246845706595984</v>
      </c>
      <c r="R116" s="11">
        <f t="shared" si="81"/>
        <v>11.307269362994759</v>
      </c>
      <c r="S116" s="11">
        <f t="shared" si="82"/>
        <v>11.342035122178544</v>
      </c>
      <c r="T116" s="25">
        <f t="shared" si="83"/>
        <v>0.57155496016955976</v>
      </c>
      <c r="U116" s="25">
        <f t="shared" si="84"/>
        <v>0.57372479900007778</v>
      </c>
      <c r="V116" s="25">
        <f t="shared" si="85"/>
        <v>0.57900085616861563</v>
      </c>
      <c r="W116" s="25">
        <f t="shared" si="86"/>
        <v>0.59510946785240693</v>
      </c>
      <c r="X116" s="25">
        <f t="shared" si="87"/>
        <v>0.61425320885951107</v>
      </c>
      <c r="Y116" s="25">
        <f t="shared" si="88"/>
        <v>0.65638647086529711</v>
      </c>
      <c r="Z116" s="25">
        <f t="shared" si="89"/>
        <v>0.65761505085633365</v>
      </c>
    </row>
    <row r="117" spans="1:26" x14ac:dyDescent="0.35">
      <c r="A117" s="2"/>
      <c r="B117" s="2" t="s">
        <v>133</v>
      </c>
      <c r="C117" s="2" t="s">
        <v>41</v>
      </c>
      <c r="D117" s="5" t="s">
        <v>45</v>
      </c>
      <c r="E117" s="21">
        <v>1</v>
      </c>
      <c r="F117" s="11">
        <v>57261</v>
      </c>
      <c r="G117" s="11">
        <v>59795</v>
      </c>
      <c r="H117" s="11">
        <v>62346.2</v>
      </c>
      <c r="I117" s="11">
        <v>65044</v>
      </c>
      <c r="J117" s="11">
        <v>67104.399999999994</v>
      </c>
      <c r="K117" s="11">
        <v>71340.399999999994</v>
      </c>
      <c r="L117" s="11">
        <v>74908</v>
      </c>
      <c r="M117" s="11">
        <f t="shared" si="76"/>
        <v>10.955375042698002</v>
      </c>
      <c r="N117" s="11">
        <f t="shared" si="77"/>
        <v>10.998677324402907</v>
      </c>
      <c r="O117" s="11">
        <f t="shared" si="78"/>
        <v>11.040458002979832</v>
      </c>
      <c r="P117" s="11">
        <f t="shared" si="79"/>
        <v>11.082819242945613</v>
      </c>
      <c r="Q117" s="11">
        <f t="shared" si="80"/>
        <v>11.114004894580399</v>
      </c>
      <c r="R117" s="11">
        <f t="shared" si="81"/>
        <v>11.175218065849785</v>
      </c>
      <c r="S117" s="11">
        <f t="shared" si="82"/>
        <v>11.2240159728804</v>
      </c>
      <c r="T117" s="25">
        <f t="shared" si="83"/>
        <v>0.29716688591012941</v>
      </c>
      <c r="U117" s="25">
        <f t="shared" si="84"/>
        <v>0.29622182952196707</v>
      </c>
      <c r="V117" s="25">
        <f t="shared" si="85"/>
        <v>0.30074670208011151</v>
      </c>
      <c r="W117" s="25">
        <f t="shared" si="86"/>
        <v>0.40225046433468886</v>
      </c>
      <c r="X117" s="25">
        <f t="shared" si="87"/>
        <v>0.42367375699557858</v>
      </c>
      <c r="Y117" s="25">
        <f t="shared" si="88"/>
        <v>0.45985421738170773</v>
      </c>
      <c r="Z117" s="25">
        <f t="shared" si="89"/>
        <v>0.48013192895350648</v>
      </c>
    </row>
    <row r="118" spans="1:26" x14ac:dyDescent="0.35">
      <c r="A118" s="2"/>
      <c r="B118" s="2" t="s">
        <v>133</v>
      </c>
      <c r="C118" s="2" t="s">
        <v>39</v>
      </c>
      <c r="D118" s="5" t="s">
        <v>45</v>
      </c>
      <c r="E118" s="21">
        <v>1</v>
      </c>
      <c r="F118" s="11">
        <v>47465</v>
      </c>
      <c r="G118" s="11">
        <v>49838</v>
      </c>
      <c r="H118" s="11">
        <v>52267</v>
      </c>
      <c r="I118" s="11">
        <v>51746.400000000001</v>
      </c>
      <c r="J118" s="11">
        <v>53425.3</v>
      </c>
      <c r="K118" s="11">
        <v>56059.199999999997</v>
      </c>
      <c r="L118" s="11">
        <v>58477.2</v>
      </c>
      <c r="M118" s="11">
        <f t="shared" si="76"/>
        <v>10.767747876315898</v>
      </c>
      <c r="N118" s="11">
        <f t="shared" si="77"/>
        <v>10.816533024245254</v>
      </c>
      <c r="O118" s="11">
        <f t="shared" si="78"/>
        <v>10.864120475761018</v>
      </c>
      <c r="P118" s="11">
        <f t="shared" si="79"/>
        <v>10.854110143490452</v>
      </c>
      <c r="Q118" s="11">
        <f t="shared" si="80"/>
        <v>10.886039695520202</v>
      </c>
      <c r="R118" s="11">
        <f t="shared" si="81"/>
        <v>10.934163554192411</v>
      </c>
      <c r="S118" s="11">
        <f t="shared" si="82"/>
        <v>10.976392213660432</v>
      </c>
      <c r="T118" s="25">
        <f t="shared" si="83"/>
        <v>0.12780838688371635</v>
      </c>
      <c r="U118" s="25">
        <f t="shared" si="84"/>
        <v>0.13112969752071407</v>
      </c>
      <c r="V118" s="25">
        <f t="shared" si="85"/>
        <v>0.13843329385460992</v>
      </c>
      <c r="W118" s="25">
        <f t="shared" si="86"/>
        <v>0.16444897281058266</v>
      </c>
      <c r="X118" s="25">
        <f t="shared" si="87"/>
        <v>0.1788757607148749</v>
      </c>
      <c r="Y118" s="25">
        <f t="shared" si="88"/>
        <v>0.19103106408193993</v>
      </c>
      <c r="Z118" s="25">
        <f t="shared" si="89"/>
        <v>0.19828475934966819</v>
      </c>
    </row>
    <row r="119" spans="1:26" x14ac:dyDescent="0.35">
      <c r="A119" s="2"/>
      <c r="B119" s="2" t="s">
        <v>133</v>
      </c>
      <c r="C119" s="2" t="s">
        <v>137</v>
      </c>
      <c r="D119" s="5" t="s">
        <v>45</v>
      </c>
      <c r="E119" s="21">
        <v>1</v>
      </c>
      <c r="F119" s="11">
        <v>35045</v>
      </c>
      <c r="G119" s="11">
        <v>36786</v>
      </c>
      <c r="H119" s="11">
        <v>38509.199999999997</v>
      </c>
      <c r="I119" s="11">
        <v>36324.400000000001</v>
      </c>
      <c r="J119" s="11">
        <v>37283.800000000003</v>
      </c>
      <c r="K119" s="11">
        <v>38964.5</v>
      </c>
      <c r="L119" s="11">
        <v>39671.9</v>
      </c>
      <c r="M119" s="11">
        <f t="shared" si="76"/>
        <v>10.464388228934425</v>
      </c>
      <c r="N119" s="11">
        <f t="shared" si="77"/>
        <v>10.512872616990743</v>
      </c>
      <c r="O119" s="11">
        <f t="shared" si="78"/>
        <v>10.558652452768195</v>
      </c>
      <c r="P119" s="11">
        <f t="shared" si="79"/>
        <v>10.500244970752171</v>
      </c>
      <c r="Q119" s="11">
        <f t="shared" si="80"/>
        <v>10.526314194935354</v>
      </c>
      <c r="R119" s="11">
        <f t="shared" si="81"/>
        <v>10.570406254166587</v>
      </c>
      <c r="S119" s="11">
        <f t="shared" si="82"/>
        <v>10.588398407496303</v>
      </c>
      <c r="T119" s="25">
        <f t="shared" si="83"/>
        <v>2.931501402210864E-3</v>
      </c>
      <c r="U119" s="25">
        <f t="shared" si="84"/>
        <v>3.4173307655703186E-3</v>
      </c>
      <c r="V119" s="25">
        <f t="shared" si="85"/>
        <v>4.4353237448348064E-3</v>
      </c>
      <c r="W119" s="25">
        <f t="shared" si="86"/>
        <v>2.6685399428901576E-3</v>
      </c>
      <c r="X119" s="25">
        <f t="shared" si="87"/>
        <v>3.9957018405478309E-3</v>
      </c>
      <c r="Y119" s="25">
        <f t="shared" si="88"/>
        <v>5.3748994494639433E-3</v>
      </c>
      <c r="Z119" s="25">
        <f t="shared" si="89"/>
        <v>3.2830565207593409E-3</v>
      </c>
    </row>
    <row r="120" spans="1:26" x14ac:dyDescent="0.35">
      <c r="A120" s="2"/>
      <c r="B120" s="2" t="s">
        <v>133</v>
      </c>
      <c r="C120" s="2" t="s">
        <v>138</v>
      </c>
      <c r="D120" s="5" t="s">
        <v>228</v>
      </c>
      <c r="E120" s="21">
        <v>1</v>
      </c>
      <c r="F120" s="11">
        <v>20347</v>
      </c>
      <c r="G120" s="11">
        <v>21330</v>
      </c>
      <c r="H120" s="11">
        <v>22323.599999999999</v>
      </c>
      <c r="I120" s="11">
        <v>21020.799999999999</v>
      </c>
      <c r="J120" s="11">
        <v>21509.599999999999</v>
      </c>
      <c r="K120" s="11">
        <v>22460.2</v>
      </c>
      <c r="L120" s="11">
        <v>23387.4</v>
      </c>
      <c r="M120" s="11">
        <f t="shared" si="76"/>
        <v>9.9206887598559028</v>
      </c>
      <c r="N120" s="11">
        <f t="shared" si="77"/>
        <v>9.9678698114653965</v>
      </c>
      <c r="O120" s="11">
        <f t="shared" si="78"/>
        <v>10.013399693811943</v>
      </c>
      <c r="P120" s="11">
        <f t="shared" si="79"/>
        <v>9.9532677026981542</v>
      </c>
      <c r="Q120" s="11">
        <f t="shared" si="80"/>
        <v>9.9762546260870089</v>
      </c>
      <c r="R120" s="11">
        <f t="shared" si="81"/>
        <v>10.019500132972288</v>
      </c>
      <c r="S120" s="11">
        <f t="shared" si="82"/>
        <v>10.059952694784856</v>
      </c>
      <c r="T120" s="25">
        <f t="shared" si="83"/>
        <v>0.23966520228996313</v>
      </c>
      <c r="U120" s="25">
        <f t="shared" si="84"/>
        <v>0.23672590603152549</v>
      </c>
      <c r="V120" s="25">
        <f t="shared" si="85"/>
        <v>0.22911016164294898</v>
      </c>
      <c r="W120" s="25">
        <f t="shared" si="86"/>
        <v>0.24534126380395388</v>
      </c>
      <c r="X120" s="25">
        <f t="shared" si="87"/>
        <v>0.23702097969217478</v>
      </c>
      <c r="Y120" s="25">
        <f t="shared" si="88"/>
        <v>0.22809451529860722</v>
      </c>
      <c r="Z120" s="25">
        <f t="shared" si="89"/>
        <v>0.22198020241330163</v>
      </c>
    </row>
    <row r="121" spans="1:26" x14ac:dyDescent="0.35">
      <c r="A121" s="2"/>
      <c r="B121" s="2" t="s">
        <v>133</v>
      </c>
      <c r="C121" s="2" t="s">
        <v>139</v>
      </c>
      <c r="D121" s="5" t="s">
        <v>230</v>
      </c>
      <c r="E121" s="21">
        <v>1</v>
      </c>
      <c r="F121" s="11">
        <v>58619</v>
      </c>
      <c r="G121" s="11">
        <v>61543</v>
      </c>
      <c r="H121" s="11">
        <v>64656.9</v>
      </c>
      <c r="I121" s="11">
        <v>64294.7</v>
      </c>
      <c r="J121" s="11">
        <v>66550.899999999994</v>
      </c>
      <c r="K121" s="11">
        <v>69493.2</v>
      </c>
      <c r="L121" s="11">
        <v>72517.899999999994</v>
      </c>
      <c r="M121" s="11">
        <f t="shared" si="76"/>
        <v>10.978814155095153</v>
      </c>
      <c r="N121" s="11">
        <f t="shared" si="77"/>
        <v>11.027491396469131</v>
      </c>
      <c r="O121" s="11">
        <f t="shared" si="78"/>
        <v>11.076850107043201</v>
      </c>
      <c r="P121" s="11">
        <f t="shared" si="79"/>
        <v>11.071232480700964</v>
      </c>
      <c r="Q121" s="11">
        <f t="shared" si="80"/>
        <v>11.105722347398229</v>
      </c>
      <c r="R121" s="11">
        <f t="shared" si="81"/>
        <v>11.148984185039451</v>
      </c>
      <c r="S121" s="11">
        <f t="shared" si="82"/>
        <v>11.191588706920552</v>
      </c>
      <c r="T121" s="25">
        <f t="shared" si="83"/>
        <v>0.32327101184918988</v>
      </c>
      <c r="U121" s="25">
        <f t="shared" si="84"/>
        <v>0.32841692657012633</v>
      </c>
      <c r="V121" s="25">
        <f t="shared" si="85"/>
        <v>0.34198622192457856</v>
      </c>
      <c r="W121" s="25">
        <f t="shared" si="86"/>
        <v>0.38768732232583941</v>
      </c>
      <c r="X121" s="25">
        <f t="shared" si="87"/>
        <v>0.41296010016190515</v>
      </c>
      <c r="Y121" s="25">
        <f t="shared" si="88"/>
        <v>0.42496270588697799</v>
      </c>
      <c r="Z121" s="25">
        <f t="shared" si="89"/>
        <v>0.43624474430234061</v>
      </c>
    </row>
    <row r="122" spans="1:26" x14ac:dyDescent="0.35">
      <c r="A122" s="2"/>
      <c r="B122" s="2" t="s">
        <v>133</v>
      </c>
      <c r="C122" s="2" t="s">
        <v>140</v>
      </c>
      <c r="D122" s="5" t="s">
        <v>230</v>
      </c>
      <c r="E122" s="21">
        <v>1</v>
      </c>
      <c r="F122" s="11">
        <v>27082</v>
      </c>
      <c r="G122" s="11">
        <v>28383</v>
      </c>
      <c r="H122" s="11">
        <v>29740.9</v>
      </c>
      <c r="I122" s="11">
        <v>27496.1</v>
      </c>
      <c r="J122" s="11">
        <v>28121.599999999999</v>
      </c>
      <c r="K122" s="11">
        <v>29443.599999999999</v>
      </c>
      <c r="L122" s="11">
        <v>30669.9</v>
      </c>
      <c r="M122" s="11">
        <f t="shared" si="76"/>
        <v>10.206624579542769</v>
      </c>
      <c r="N122" s="11">
        <f t="shared" si="77"/>
        <v>10.253545653372553</v>
      </c>
      <c r="O122" s="11">
        <f t="shared" si="78"/>
        <v>10.300278481829286</v>
      </c>
      <c r="P122" s="11">
        <f t="shared" si="79"/>
        <v>10.221799455415695</v>
      </c>
      <c r="Q122" s="11">
        <f t="shared" si="80"/>
        <v>10.244293243310182</v>
      </c>
      <c r="R122" s="11">
        <f t="shared" si="81"/>
        <v>10.290231847975599</v>
      </c>
      <c r="S122" s="11">
        <f t="shared" si="82"/>
        <v>10.331036996587821</v>
      </c>
      <c r="T122" s="25">
        <f t="shared" si="83"/>
        <v>4.1461229885834068E-2</v>
      </c>
      <c r="U122" s="25">
        <f t="shared" si="84"/>
        <v>4.0348364592536795E-2</v>
      </c>
      <c r="V122" s="25">
        <f t="shared" si="85"/>
        <v>3.6777936236044341E-2</v>
      </c>
      <c r="W122" s="25">
        <f t="shared" si="86"/>
        <v>5.1432616716758736E-2</v>
      </c>
      <c r="X122" s="25">
        <f t="shared" si="87"/>
        <v>4.7877548053289302E-2</v>
      </c>
      <c r="Y122" s="25">
        <f t="shared" si="88"/>
        <v>4.279134939069882E-2</v>
      </c>
      <c r="Z122" s="25">
        <f t="shared" si="89"/>
        <v>4.0025383339833555E-2</v>
      </c>
    </row>
    <row r="123" spans="1:26" x14ac:dyDescent="0.35">
      <c r="A123" s="2"/>
      <c r="B123" s="2" t="s">
        <v>133</v>
      </c>
      <c r="C123" s="2" t="s">
        <v>38</v>
      </c>
      <c r="D123" s="5" t="s">
        <v>45</v>
      </c>
      <c r="E123" s="21">
        <v>1</v>
      </c>
      <c r="F123" s="11">
        <v>18147</v>
      </c>
      <c r="G123" s="11">
        <v>18757</v>
      </c>
      <c r="H123" s="11">
        <v>18786.5</v>
      </c>
      <c r="I123" s="11">
        <v>16573.2</v>
      </c>
      <c r="J123" s="11">
        <v>16038</v>
      </c>
      <c r="K123" s="11">
        <v>15692.6</v>
      </c>
      <c r="L123" s="11">
        <v>15721.3</v>
      </c>
      <c r="M123" s="11">
        <f t="shared" si="76"/>
        <v>9.8062605367750244</v>
      </c>
      <c r="N123" s="11">
        <f t="shared" si="77"/>
        <v>9.8393222950603416</v>
      </c>
      <c r="O123" s="11">
        <f t="shared" si="78"/>
        <v>9.8408938057650559</v>
      </c>
      <c r="P123" s="11">
        <f t="shared" si="79"/>
        <v>9.7155422118718828</v>
      </c>
      <c r="Q123" s="11">
        <f t="shared" si="80"/>
        <v>9.6827161853669743</v>
      </c>
      <c r="R123" s="11">
        <f t="shared" si="81"/>
        <v>9.6609445426423086</v>
      </c>
      <c r="S123" s="11">
        <f t="shared" si="82"/>
        <v>9.6627717597649898</v>
      </c>
      <c r="T123" s="25">
        <f t="shared" si="83"/>
        <v>0.36479709613790651</v>
      </c>
      <c r="U123" s="25">
        <f t="shared" si="84"/>
        <v>0.37833863813492086</v>
      </c>
      <c r="V123" s="25">
        <f t="shared" si="85"/>
        <v>0.42400989350467355</v>
      </c>
      <c r="W123" s="25">
        <f t="shared" si="86"/>
        <v>0.53735474653462145</v>
      </c>
      <c r="X123" s="25">
        <f t="shared" si="87"/>
        <v>0.60900300421423692</v>
      </c>
      <c r="Y123" s="25">
        <f t="shared" si="88"/>
        <v>0.69914348757551237</v>
      </c>
      <c r="Z123" s="25">
        <f t="shared" si="89"/>
        <v>0.75399470538174085</v>
      </c>
    </row>
    <row r="124" spans="1:26" x14ac:dyDescent="0.35">
      <c r="A124" s="2"/>
      <c r="B124" s="2" t="s">
        <v>133</v>
      </c>
      <c r="C124" s="2" t="s">
        <v>141</v>
      </c>
      <c r="D124" s="5" t="s">
        <v>228</v>
      </c>
      <c r="E124" s="21">
        <v>1</v>
      </c>
      <c r="F124" s="11">
        <v>13776</v>
      </c>
      <c r="G124" s="11">
        <v>14188</v>
      </c>
      <c r="H124" s="11">
        <v>14279.5</v>
      </c>
      <c r="I124" s="11">
        <v>14418.2</v>
      </c>
      <c r="J124" s="11">
        <v>14272.7</v>
      </c>
      <c r="K124" s="11">
        <v>14418.2</v>
      </c>
      <c r="L124" s="11">
        <v>14608</v>
      </c>
      <c r="M124" s="11">
        <f t="shared" si="76"/>
        <v>9.5306832266675112</v>
      </c>
      <c r="N124" s="11">
        <f t="shared" si="77"/>
        <v>9.5601518158935122</v>
      </c>
      <c r="O124" s="11">
        <f t="shared" si="78"/>
        <v>9.5665802212749682</v>
      </c>
      <c r="P124" s="11">
        <f t="shared" si="79"/>
        <v>9.5762465764177662</v>
      </c>
      <c r="Q124" s="11">
        <f t="shared" si="80"/>
        <v>9.5661039007022239</v>
      </c>
      <c r="R124" s="11">
        <f t="shared" si="81"/>
        <v>9.5762465764177662</v>
      </c>
      <c r="S124" s="11">
        <f t="shared" si="82"/>
        <v>9.5893246028347505</v>
      </c>
      <c r="T124" s="25">
        <f t="shared" si="83"/>
        <v>0.77362871552275958</v>
      </c>
      <c r="U124" s="25">
        <f t="shared" si="84"/>
        <v>0.79970606448498649</v>
      </c>
      <c r="V124" s="25">
        <f t="shared" si="85"/>
        <v>0.85650213430883693</v>
      </c>
      <c r="W124" s="25">
        <f t="shared" si="86"/>
        <v>0.76097791592568131</v>
      </c>
      <c r="X124" s="25">
        <f t="shared" si="87"/>
        <v>0.80460672179546444</v>
      </c>
      <c r="Y124" s="25">
        <f t="shared" si="88"/>
        <v>0.84795730416320336</v>
      </c>
      <c r="Z124" s="25">
        <f t="shared" si="89"/>
        <v>0.88694173664721709</v>
      </c>
    </row>
    <row r="125" spans="1:26" x14ac:dyDescent="0.35">
      <c r="A125" s="2"/>
      <c r="B125" s="2" t="s">
        <v>133</v>
      </c>
      <c r="C125" s="2" t="s">
        <v>142</v>
      </c>
      <c r="D125" s="5" t="s">
        <v>48</v>
      </c>
      <c r="E125" s="21">
        <v>1</v>
      </c>
      <c r="F125" s="11">
        <v>11947</v>
      </c>
      <c r="G125" s="11">
        <v>12476</v>
      </c>
      <c r="H125" s="11">
        <v>12949.5</v>
      </c>
      <c r="I125" s="11">
        <v>13093.5</v>
      </c>
      <c r="J125" s="11">
        <v>13408.4</v>
      </c>
      <c r="K125" s="11">
        <v>13881.8</v>
      </c>
      <c r="L125" s="11">
        <v>14419.4</v>
      </c>
      <c r="M125" s="11">
        <f t="shared" si="76"/>
        <v>9.3882354798172241</v>
      </c>
      <c r="N125" s="11">
        <f t="shared" si="77"/>
        <v>9.4315620777276941</v>
      </c>
      <c r="O125" s="11">
        <f t="shared" si="78"/>
        <v>9.4688124563436862</v>
      </c>
      <c r="P125" s="11">
        <f t="shared" si="79"/>
        <v>9.4798712028435137</v>
      </c>
      <c r="Q125" s="11">
        <f t="shared" si="80"/>
        <v>9.5036366552124321</v>
      </c>
      <c r="R125" s="11">
        <f t="shared" si="81"/>
        <v>9.5383339086498005</v>
      </c>
      <c r="S125" s="11">
        <f t="shared" si="82"/>
        <v>9.5763298010967066</v>
      </c>
      <c r="T125" s="25">
        <f t="shared" si="83"/>
        <v>1.0445032297596866</v>
      </c>
      <c r="U125" s="25">
        <f t="shared" si="84"/>
        <v>1.0462274395300029</v>
      </c>
      <c r="V125" s="25">
        <f t="shared" si="85"/>
        <v>1.047023720150142</v>
      </c>
      <c r="W125" s="25">
        <f t="shared" si="86"/>
        <v>0.93841040816321852</v>
      </c>
      <c r="X125" s="25">
        <f t="shared" si="87"/>
        <v>0.92057495830853653</v>
      </c>
      <c r="Y125" s="25">
        <f t="shared" si="88"/>
        <v>0.91921812934489866</v>
      </c>
      <c r="Z125" s="25">
        <f t="shared" si="89"/>
        <v>0.911586982217366</v>
      </c>
    </row>
    <row r="126" spans="1:26" x14ac:dyDescent="0.35">
      <c r="A126" s="2"/>
      <c r="B126" s="2" t="s">
        <v>133</v>
      </c>
      <c r="C126" s="2" t="s">
        <v>143</v>
      </c>
      <c r="D126" s="5" t="s">
        <v>228</v>
      </c>
      <c r="E126" s="21">
        <v>1</v>
      </c>
      <c r="F126" s="11">
        <v>21226</v>
      </c>
      <c r="G126" s="11">
        <v>21916</v>
      </c>
      <c r="H126" s="11">
        <v>21864.3</v>
      </c>
      <c r="I126" s="11">
        <v>20969.7</v>
      </c>
      <c r="J126" s="11">
        <v>21339.5</v>
      </c>
      <c r="K126" s="11">
        <v>21860.9</v>
      </c>
      <c r="L126" s="11">
        <v>22889.5</v>
      </c>
      <c r="M126" s="11">
        <f t="shared" si="76"/>
        <v>9.9629821243217673</v>
      </c>
      <c r="N126" s="11">
        <f t="shared" si="77"/>
        <v>9.9949722426583065</v>
      </c>
      <c r="O126" s="11">
        <f t="shared" si="78"/>
        <v>9.9926104486992795</v>
      </c>
      <c r="P126" s="11">
        <f t="shared" si="79"/>
        <v>9.9508338176419873</v>
      </c>
      <c r="Q126" s="11">
        <f t="shared" si="80"/>
        <v>9.9683150944031844</v>
      </c>
      <c r="R126" s="11">
        <f t="shared" si="81"/>
        <v>9.9924549319717695</v>
      </c>
      <c r="S126" s="11">
        <f t="shared" si="82"/>
        <v>10.038433569108212</v>
      </c>
      <c r="T126" s="25">
        <f t="shared" si="83"/>
        <v>0.20004397948669567</v>
      </c>
      <c r="U126" s="25">
        <f t="shared" si="84"/>
        <v>0.21108735033542539</v>
      </c>
      <c r="V126" s="25">
        <f t="shared" si="85"/>
        <v>0.24944408716311881</v>
      </c>
      <c r="W126" s="25">
        <f t="shared" si="86"/>
        <v>0.2477582883545501</v>
      </c>
      <c r="X126" s="25">
        <f t="shared" si="87"/>
        <v>0.24481470617277043</v>
      </c>
      <c r="Y126" s="25">
        <f t="shared" si="88"/>
        <v>0.25465912394028617</v>
      </c>
      <c r="Z126" s="25">
        <f t="shared" si="89"/>
        <v>0.24272065047602659</v>
      </c>
    </row>
    <row r="127" spans="1:26" x14ac:dyDescent="0.35">
      <c r="A127" s="3"/>
      <c r="B127" s="3"/>
      <c r="C127" s="3"/>
      <c r="D127" s="23"/>
      <c r="E127" s="23"/>
      <c r="F127" s="24"/>
      <c r="G127" s="24"/>
      <c r="H127" s="24"/>
      <c r="I127" s="24"/>
      <c r="J127" s="24"/>
      <c r="K127" s="24"/>
      <c r="L127" s="24"/>
      <c r="M127" s="24">
        <f t="shared" ref="M127:Z127" si="90">AVERAGE(M112:M126)</f>
        <v>10.410244887679836</v>
      </c>
      <c r="N127" s="24">
        <f t="shared" si="90"/>
        <v>10.454414676849387</v>
      </c>
      <c r="O127" s="24">
        <f t="shared" si="90"/>
        <v>10.49205422647924</v>
      </c>
      <c r="P127" s="24">
        <f t="shared" si="90"/>
        <v>10.448587058067954</v>
      </c>
      <c r="Q127" s="24">
        <f t="shared" si="90"/>
        <v>10.463102630799131</v>
      </c>
      <c r="R127" s="24">
        <f t="shared" si="90"/>
        <v>10.497092548425682</v>
      </c>
      <c r="S127" s="24">
        <f t="shared" si="90"/>
        <v>10.531100444873193</v>
      </c>
      <c r="T127" s="26">
        <f t="shared" si="90"/>
        <v>0.41186417346800952</v>
      </c>
      <c r="U127" s="26">
        <f t="shared" si="90"/>
        <v>0.41724571022926088</v>
      </c>
      <c r="V127" s="26">
        <f t="shared" si="90"/>
        <v>0.43215654321167996</v>
      </c>
      <c r="W127" s="26">
        <f t="shared" si="90"/>
        <v>0.44687589228479574</v>
      </c>
      <c r="X127" s="26">
        <f t="shared" si="90"/>
        <v>0.45709653203947453</v>
      </c>
      <c r="Y127" s="26">
        <f t="shared" si="90"/>
        <v>0.47238750257009049</v>
      </c>
      <c r="Z127" s="26">
        <f t="shared" si="90"/>
        <v>0.48206404374136447</v>
      </c>
    </row>
    <row r="128" spans="1:26" x14ac:dyDescent="0.35">
      <c r="A128" s="3" t="s">
        <v>292</v>
      </c>
      <c r="B128" s="3"/>
      <c r="C128" s="3"/>
      <c r="D128" s="23"/>
      <c r="E128" s="23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6">
        <f t="shared" ref="T128:Z128" si="91">SQRT(T127)</f>
        <v>0.64176644775806835</v>
      </c>
      <c r="U128" s="26">
        <f t="shared" si="91"/>
        <v>0.64594559386163541</v>
      </c>
      <c r="V128" s="26">
        <f t="shared" si="91"/>
        <v>0.65738614467577572</v>
      </c>
      <c r="W128" s="26">
        <f t="shared" si="91"/>
        <v>0.6684877652469009</v>
      </c>
      <c r="X128" s="26">
        <f t="shared" si="91"/>
        <v>0.67608914503893236</v>
      </c>
      <c r="Y128" s="26">
        <f t="shared" si="91"/>
        <v>0.68730451953271088</v>
      </c>
      <c r="Z128" s="26">
        <f t="shared" si="91"/>
        <v>0.69430832037457568</v>
      </c>
    </row>
    <row r="129" spans="1:26" x14ac:dyDescent="0.35">
      <c r="A129" s="2"/>
      <c r="B129" s="2" t="s">
        <v>144</v>
      </c>
      <c r="C129" s="2" t="s">
        <v>145</v>
      </c>
      <c r="D129" s="5" t="s">
        <v>45</v>
      </c>
      <c r="E129" s="21">
        <v>1</v>
      </c>
      <c r="F129" s="11">
        <v>54358</v>
      </c>
      <c r="G129" s="11">
        <v>57153</v>
      </c>
      <c r="H129" s="11">
        <v>60076.5</v>
      </c>
      <c r="I129" s="11">
        <v>60636.7</v>
      </c>
      <c r="J129" s="11">
        <v>62732.5</v>
      </c>
      <c r="K129" s="11">
        <v>66086.899999999994</v>
      </c>
      <c r="L129" s="11">
        <v>69480.399999999994</v>
      </c>
      <c r="M129" s="11">
        <f t="shared" ref="M129:S131" si="92">LN(F129)</f>
        <v>10.9033470758296</v>
      </c>
      <c r="N129" s="11">
        <f t="shared" si="92"/>
        <v>10.953487161283544</v>
      </c>
      <c r="O129" s="11">
        <f t="shared" si="92"/>
        <v>11.003374029081968</v>
      </c>
      <c r="P129" s="11">
        <f t="shared" si="92"/>
        <v>11.012655599310392</v>
      </c>
      <c r="Q129" s="11">
        <f t="shared" si="92"/>
        <v>11.046634933636376</v>
      </c>
      <c r="R129" s="11">
        <f t="shared" si="92"/>
        <v>11.098725821629786</v>
      </c>
      <c r="S129" s="11">
        <f t="shared" si="92"/>
        <v>11.148799977390858</v>
      </c>
      <c r="T129" s="25">
        <f t="shared" ref="T129:Z131" si="93">(M129-M$132)^2</f>
        <v>8.7920646301689637E-2</v>
      </c>
      <c r="U129" s="25">
        <f t="shared" si="93"/>
        <v>8.750511907631138E-2</v>
      </c>
      <c r="V129" s="25">
        <f t="shared" si="93"/>
        <v>8.7301786937548531E-2</v>
      </c>
      <c r="W129" s="25">
        <f t="shared" si="93"/>
        <v>0.11967624676231191</v>
      </c>
      <c r="X129" s="25">
        <f t="shared" si="93"/>
        <v>0.1236885401142557</v>
      </c>
      <c r="Y129" s="25">
        <f t="shared" si="93"/>
        <v>0.12712750837788092</v>
      </c>
      <c r="Z129" s="25">
        <f t="shared" si="93"/>
        <v>0.12974472324158182</v>
      </c>
    </row>
    <row r="130" spans="1:26" x14ac:dyDescent="0.35">
      <c r="A130" s="2"/>
      <c r="B130" s="2" t="s">
        <v>144</v>
      </c>
      <c r="C130" s="2" t="s">
        <v>146</v>
      </c>
      <c r="D130" s="5" t="s">
        <v>230</v>
      </c>
      <c r="E130" s="21">
        <v>1</v>
      </c>
      <c r="F130" s="11">
        <v>50936</v>
      </c>
      <c r="G130" s="11">
        <v>53774</v>
      </c>
      <c r="H130" s="11">
        <v>56730.1</v>
      </c>
      <c r="I130" s="11">
        <v>51873</v>
      </c>
      <c r="J130" s="11">
        <v>53355.5</v>
      </c>
      <c r="K130" s="11">
        <v>55973.599999999999</v>
      </c>
      <c r="L130" s="11">
        <v>58741.3</v>
      </c>
      <c r="M130" s="11">
        <f t="shared" si="92"/>
        <v>10.838325221696861</v>
      </c>
      <c r="N130" s="11">
        <f t="shared" si="92"/>
        <v>10.892545357961163</v>
      </c>
      <c r="O130" s="11">
        <f t="shared" si="92"/>
        <v>10.946060213054825</v>
      </c>
      <c r="P130" s="11">
        <f t="shared" si="92"/>
        <v>10.856553702572899</v>
      </c>
      <c r="Q130" s="11">
        <f t="shared" si="92"/>
        <v>10.884732344199708</v>
      </c>
      <c r="R130" s="11">
        <f t="shared" si="92"/>
        <v>10.932635429988473</v>
      </c>
      <c r="S130" s="11">
        <f t="shared" si="92"/>
        <v>10.98089833593434</v>
      </c>
      <c r="T130" s="25">
        <f t="shared" si="93"/>
        <v>5.3588687067709986E-2</v>
      </c>
      <c r="U130" s="25">
        <f t="shared" si="93"/>
        <v>5.5164310789106823E-2</v>
      </c>
      <c r="V130" s="25">
        <f t="shared" si="93"/>
        <v>5.6717776372784003E-2</v>
      </c>
      <c r="W130" s="25">
        <f t="shared" si="93"/>
        <v>3.6039473006538023E-2</v>
      </c>
      <c r="X130" s="25">
        <f t="shared" si="93"/>
        <v>3.6020709627320062E-2</v>
      </c>
      <c r="Y130" s="25">
        <f t="shared" si="93"/>
        <v>3.6274651886642813E-2</v>
      </c>
      <c r="Z130" s="25">
        <f t="shared" si="93"/>
        <v>3.6979023458055607E-2</v>
      </c>
    </row>
    <row r="131" spans="1:26" x14ac:dyDescent="0.35">
      <c r="A131" s="2"/>
      <c r="B131" s="2" t="s">
        <v>144</v>
      </c>
      <c r="C131" s="2" t="s">
        <v>147</v>
      </c>
      <c r="D131" s="5" t="s">
        <v>45</v>
      </c>
      <c r="E131" s="21">
        <v>1</v>
      </c>
      <c r="F131" s="11">
        <v>23833</v>
      </c>
      <c r="G131" s="11">
        <v>25009</v>
      </c>
      <c r="H131" s="11">
        <v>26220.1</v>
      </c>
      <c r="I131" s="11">
        <v>25107.7</v>
      </c>
      <c r="J131" s="11">
        <v>25679.7</v>
      </c>
      <c r="K131" s="11">
        <v>26773.5</v>
      </c>
      <c r="L131" s="11">
        <v>27892.1</v>
      </c>
      <c r="M131" s="11">
        <f t="shared" si="92"/>
        <v>10.078826453902199</v>
      </c>
      <c r="N131" s="11">
        <f t="shared" si="92"/>
        <v>10.126991039065885</v>
      </c>
      <c r="O131" s="11">
        <f t="shared" si="92"/>
        <v>10.17428157119295</v>
      </c>
      <c r="P131" s="11">
        <f t="shared" si="92"/>
        <v>10.130929850983055</v>
      </c>
      <c r="Q131" s="11">
        <f t="shared" si="92"/>
        <v>10.153456075492668</v>
      </c>
      <c r="R131" s="11">
        <f t="shared" si="92"/>
        <v>10.195167871337672</v>
      </c>
      <c r="S131" s="11">
        <f t="shared" si="92"/>
        <v>10.236098773591896</v>
      </c>
      <c r="T131" s="25">
        <f t="shared" si="93"/>
        <v>0.27879082522394</v>
      </c>
      <c r="U131" s="25">
        <f t="shared" si="93"/>
        <v>0.28162495633865642</v>
      </c>
      <c r="V131" s="25">
        <f t="shared" si="93"/>
        <v>0.28475425311306996</v>
      </c>
      <c r="W131" s="25">
        <f t="shared" si="93"/>
        <v>0.28706363737265894</v>
      </c>
      <c r="X131" s="25">
        <f t="shared" si="93"/>
        <v>0.29320605101685326</v>
      </c>
      <c r="Y131" s="25">
        <f t="shared" si="93"/>
        <v>0.29921830233348445</v>
      </c>
      <c r="Z131" s="25">
        <f t="shared" si="93"/>
        <v>0.30525653219548343</v>
      </c>
    </row>
    <row r="132" spans="1:26" x14ac:dyDescent="0.35">
      <c r="A132" s="3"/>
      <c r="B132" s="3"/>
      <c r="C132" s="3"/>
      <c r="D132" s="23"/>
      <c r="E132" s="23"/>
      <c r="F132" s="24"/>
      <c r="G132" s="24"/>
      <c r="H132" s="24"/>
      <c r="I132" s="24"/>
      <c r="J132" s="24"/>
      <c r="K132" s="24"/>
      <c r="L132" s="24"/>
      <c r="M132" s="24">
        <f t="shared" ref="M132:Z132" si="94">AVERAGE(M129:M131)</f>
        <v>10.606832917142887</v>
      </c>
      <c r="N132" s="24">
        <f t="shared" si="94"/>
        <v>10.657674519436865</v>
      </c>
      <c r="O132" s="24">
        <f t="shared" si="94"/>
        <v>10.707905271109913</v>
      </c>
      <c r="P132" s="24">
        <f t="shared" si="94"/>
        <v>10.666713050955449</v>
      </c>
      <c r="Q132" s="24">
        <f t="shared" si="94"/>
        <v>10.694941117776251</v>
      </c>
      <c r="R132" s="24">
        <f t="shared" si="94"/>
        <v>10.742176374318644</v>
      </c>
      <c r="S132" s="24">
        <f t="shared" si="94"/>
        <v>10.788599028972365</v>
      </c>
      <c r="T132" s="26">
        <f t="shared" si="94"/>
        <v>0.14010005286444654</v>
      </c>
      <c r="U132" s="26">
        <f t="shared" si="94"/>
        <v>0.14143146206802487</v>
      </c>
      <c r="V132" s="26">
        <f t="shared" si="94"/>
        <v>0.1429246054744675</v>
      </c>
      <c r="W132" s="26">
        <f t="shared" si="94"/>
        <v>0.14759311904716962</v>
      </c>
      <c r="X132" s="26">
        <f t="shared" si="94"/>
        <v>0.15097176691947634</v>
      </c>
      <c r="Y132" s="26">
        <f t="shared" si="94"/>
        <v>0.15420682086600271</v>
      </c>
      <c r="Z132" s="26">
        <f t="shared" si="94"/>
        <v>0.15732675963170695</v>
      </c>
    </row>
    <row r="133" spans="1:26" x14ac:dyDescent="0.35">
      <c r="A133" s="3" t="s">
        <v>293</v>
      </c>
      <c r="B133" s="3"/>
      <c r="C133" s="3"/>
      <c r="D133" s="23"/>
      <c r="E133" s="23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6">
        <f t="shared" ref="T133:Z133" si="95">SQRT(T132)</f>
        <v>0.37429941606212336</v>
      </c>
      <c r="U133" s="26">
        <f t="shared" si="95"/>
        <v>0.37607374551811629</v>
      </c>
      <c r="V133" s="26">
        <f t="shared" si="95"/>
        <v>0.37805370712964514</v>
      </c>
      <c r="W133" s="26">
        <f t="shared" si="95"/>
        <v>0.38417849893919054</v>
      </c>
      <c r="X133" s="26">
        <f t="shared" si="95"/>
        <v>0.388550854997742</v>
      </c>
      <c r="Y133" s="26">
        <f t="shared" si="95"/>
        <v>0.39269176317565246</v>
      </c>
      <c r="Z133" s="26">
        <f t="shared" si="95"/>
        <v>0.39664437425949578</v>
      </c>
    </row>
    <row r="134" spans="1:26" x14ac:dyDescent="0.35">
      <c r="A134" s="2"/>
      <c r="B134" s="2" t="s">
        <v>148</v>
      </c>
      <c r="C134" s="2" t="s">
        <v>149</v>
      </c>
      <c r="D134" s="5" t="s">
        <v>48</v>
      </c>
      <c r="E134" s="5">
        <v>0</v>
      </c>
      <c r="F134" s="11">
        <v>53868</v>
      </c>
      <c r="G134" s="11">
        <v>56884</v>
      </c>
      <c r="H134" s="11">
        <v>59980.800000000003</v>
      </c>
      <c r="I134" s="11">
        <v>51665.7</v>
      </c>
      <c r="J134" s="11">
        <v>53655.6</v>
      </c>
      <c r="K134" s="11">
        <v>56106.400000000001</v>
      </c>
      <c r="L134" s="11">
        <v>58824.7</v>
      </c>
      <c r="M134" s="11">
        <f t="shared" ref="M134:S139" si="96">LN(F134)</f>
        <v>10.894291888569933</v>
      </c>
      <c r="N134" s="11">
        <f t="shared" si="96"/>
        <v>10.948769385492588</v>
      </c>
      <c r="O134" s="11">
        <f t="shared" si="96"/>
        <v>11.001779789993313</v>
      </c>
      <c r="P134" s="11">
        <f t="shared" si="96"/>
        <v>10.852549397380827</v>
      </c>
      <c r="Q134" s="11">
        <f t="shared" si="96"/>
        <v>10.890341122853917</v>
      </c>
      <c r="R134" s="11">
        <f t="shared" si="96"/>
        <v>10.935005167000366</v>
      </c>
      <c r="S134" s="11">
        <f t="shared" si="96"/>
        <v>10.982317113710055</v>
      </c>
      <c r="T134" s="25">
        <f t="shared" ref="T134:Z139" si="97">(M134-M$140)^2</f>
        <v>0.94425266384860262</v>
      </c>
      <c r="U134" s="25">
        <f t="shared" si="97"/>
        <v>0.95143527462475075</v>
      </c>
      <c r="V134" s="25">
        <f t="shared" si="97"/>
        <v>0.96450197234628043</v>
      </c>
      <c r="W134" s="25">
        <f t="shared" si="97"/>
        <v>0.84566823259892776</v>
      </c>
      <c r="X134" s="25">
        <f t="shared" si="97"/>
        <v>0.86670597372438418</v>
      </c>
      <c r="Y134" s="25">
        <f t="shared" si="97"/>
        <v>0.88130478068341989</v>
      </c>
      <c r="Z134" s="25">
        <f t="shared" si="97"/>
        <v>0.88914520629889759</v>
      </c>
    </row>
    <row r="135" spans="1:26" x14ac:dyDescent="0.35">
      <c r="A135" s="2"/>
      <c r="B135" s="2" t="s">
        <v>148</v>
      </c>
      <c r="C135" s="2" t="s">
        <v>150</v>
      </c>
      <c r="D135" s="5" t="s">
        <v>48</v>
      </c>
      <c r="E135" s="5">
        <v>0</v>
      </c>
      <c r="F135" s="11">
        <v>17472</v>
      </c>
      <c r="G135" s="11">
        <v>18323</v>
      </c>
      <c r="H135" s="11">
        <v>19274.400000000001</v>
      </c>
      <c r="I135" s="11">
        <v>17703.5</v>
      </c>
      <c r="J135" s="11">
        <v>18179.8</v>
      </c>
      <c r="K135" s="11">
        <v>18869.5</v>
      </c>
      <c r="L135" s="11">
        <v>19742.7</v>
      </c>
      <c r="M135" s="11">
        <f t="shared" si="96"/>
        <v>9.7683548785446312</v>
      </c>
      <c r="N135" s="11">
        <f t="shared" si="96"/>
        <v>9.8159123802801744</v>
      </c>
      <c r="O135" s="11">
        <f t="shared" si="96"/>
        <v>9.8665330695423616</v>
      </c>
      <c r="P135" s="11">
        <f t="shared" si="96"/>
        <v>9.7815176391269159</v>
      </c>
      <c r="Q135" s="11">
        <f t="shared" si="96"/>
        <v>9.8080663665708467</v>
      </c>
      <c r="R135" s="11">
        <f t="shared" si="96"/>
        <v>9.845302140926222</v>
      </c>
      <c r="S135" s="11">
        <f t="shared" si="96"/>
        <v>9.8905390817497008</v>
      </c>
      <c r="T135" s="25">
        <f t="shared" si="97"/>
        <v>2.3780838070528852E-2</v>
      </c>
      <c r="U135" s="25">
        <f t="shared" si="97"/>
        <v>2.4787847419447503E-2</v>
      </c>
      <c r="V135" s="25">
        <f t="shared" si="97"/>
        <v>2.3456793217781491E-2</v>
      </c>
      <c r="W135" s="25">
        <f t="shared" si="97"/>
        <v>2.2930906773285478E-2</v>
      </c>
      <c r="X135" s="25">
        <f t="shared" si="97"/>
        <v>2.2892993920351205E-2</v>
      </c>
      <c r="Y135" s="25">
        <f t="shared" si="97"/>
        <v>2.2778259414809345E-2</v>
      </c>
      <c r="Z135" s="25">
        <f t="shared" si="97"/>
        <v>2.2151281934461677E-2</v>
      </c>
    </row>
    <row r="136" spans="1:26" x14ac:dyDescent="0.35">
      <c r="A136" s="2"/>
      <c r="B136" s="2" t="s">
        <v>148</v>
      </c>
      <c r="C136" s="2" t="s">
        <v>151</v>
      </c>
      <c r="D136" s="5" t="s">
        <v>228</v>
      </c>
      <c r="E136" s="5">
        <v>0</v>
      </c>
      <c r="F136" s="11">
        <v>14868</v>
      </c>
      <c r="G136" s="11">
        <v>15637</v>
      </c>
      <c r="H136" s="11">
        <v>16348.6</v>
      </c>
      <c r="I136" s="11">
        <v>14956.2</v>
      </c>
      <c r="J136" s="11">
        <v>15361</v>
      </c>
      <c r="K136" s="11">
        <v>15792.5</v>
      </c>
      <c r="L136" s="11">
        <v>16540.2</v>
      </c>
      <c r="M136" s="11">
        <f t="shared" si="96"/>
        <v>9.6069665314171431</v>
      </c>
      <c r="N136" s="11">
        <f t="shared" si="96"/>
        <v>9.65739517984351</v>
      </c>
      <c r="O136" s="11">
        <f t="shared" si="96"/>
        <v>9.701897545747892</v>
      </c>
      <c r="P136" s="11">
        <f t="shared" si="96"/>
        <v>9.6128812085671012</v>
      </c>
      <c r="Q136" s="11">
        <f t="shared" si="96"/>
        <v>9.6395871087491454</v>
      </c>
      <c r="R136" s="11">
        <f t="shared" si="96"/>
        <v>9.6672904227728562</v>
      </c>
      <c r="S136" s="11">
        <f t="shared" si="96"/>
        <v>9.7135490604030039</v>
      </c>
      <c r="T136" s="25">
        <f t="shared" si="97"/>
        <v>9.9602549955750561E-2</v>
      </c>
      <c r="U136" s="25">
        <f t="shared" si="97"/>
        <v>9.9829943522893205E-2</v>
      </c>
      <c r="V136" s="25">
        <f t="shared" si="97"/>
        <v>0.1009915208237545</v>
      </c>
      <c r="W136" s="25">
        <f t="shared" si="97"/>
        <v>0.10244222802281254</v>
      </c>
      <c r="X136" s="25">
        <f t="shared" si="97"/>
        <v>0.10226152960579352</v>
      </c>
      <c r="Y136" s="25">
        <f t="shared" si="97"/>
        <v>0.10819915486202991</v>
      </c>
      <c r="Z136" s="25">
        <f t="shared" si="97"/>
        <v>0.10616068512271545</v>
      </c>
    </row>
    <row r="137" spans="1:26" x14ac:dyDescent="0.35">
      <c r="A137" s="2"/>
      <c r="B137" s="2" t="s">
        <v>148</v>
      </c>
      <c r="C137" s="2" t="s">
        <v>152</v>
      </c>
      <c r="D137" s="5" t="s">
        <v>228</v>
      </c>
      <c r="E137" s="5">
        <v>0</v>
      </c>
      <c r="F137" s="11">
        <v>19055</v>
      </c>
      <c r="G137" s="11">
        <v>20038</v>
      </c>
      <c r="H137" s="11">
        <v>20888.7</v>
      </c>
      <c r="I137" s="11">
        <v>19438.5</v>
      </c>
      <c r="J137" s="11">
        <v>19919.3</v>
      </c>
      <c r="K137" s="11">
        <v>20568.900000000001</v>
      </c>
      <c r="L137" s="11">
        <v>21363.599999999999</v>
      </c>
      <c r="M137" s="11">
        <f t="shared" si="96"/>
        <v>9.8550848133079612</v>
      </c>
      <c r="N137" s="11">
        <f t="shared" si="96"/>
        <v>9.9053857498192084</v>
      </c>
      <c r="O137" s="11">
        <f t="shared" si="96"/>
        <v>9.9469636218817907</v>
      </c>
      <c r="P137" s="11">
        <f t="shared" si="96"/>
        <v>9.8750109145435783</v>
      </c>
      <c r="Q137" s="11">
        <f t="shared" si="96"/>
        <v>9.8994443899588962</v>
      </c>
      <c r="R137" s="11">
        <f t="shared" si="96"/>
        <v>9.9315355052812855</v>
      </c>
      <c r="S137" s="11">
        <f t="shared" si="96"/>
        <v>9.9694438181988172</v>
      </c>
      <c r="T137" s="25">
        <f t="shared" si="97"/>
        <v>4.553609076276807E-3</v>
      </c>
      <c r="U137" s="25">
        <f t="shared" si="97"/>
        <v>4.6196760387884027E-3</v>
      </c>
      <c r="V137" s="25">
        <f t="shared" si="97"/>
        <v>5.2890063512046684E-3</v>
      </c>
      <c r="W137" s="25">
        <f t="shared" si="97"/>
        <v>3.3566112086518152E-3</v>
      </c>
      <c r="X137" s="25">
        <f t="shared" si="97"/>
        <v>3.5911597066049204E-3</v>
      </c>
      <c r="Y137" s="25">
        <f t="shared" si="97"/>
        <v>4.184966483485048E-3</v>
      </c>
      <c r="Z137" s="25">
        <f t="shared" si="97"/>
        <v>4.8899714614802914E-3</v>
      </c>
    </row>
    <row r="138" spans="1:26" x14ac:dyDescent="0.35">
      <c r="A138" s="2"/>
      <c r="B138" s="2" t="s">
        <v>148</v>
      </c>
      <c r="C138" s="2" t="s">
        <v>153</v>
      </c>
      <c r="D138" s="5" t="s">
        <v>48</v>
      </c>
      <c r="E138" s="5">
        <v>0</v>
      </c>
      <c r="F138" s="11">
        <v>18003</v>
      </c>
      <c r="G138" s="11">
        <v>18953</v>
      </c>
      <c r="H138" s="11">
        <v>19875</v>
      </c>
      <c r="I138" s="11">
        <v>18518.8</v>
      </c>
      <c r="J138" s="11">
        <v>18939.7</v>
      </c>
      <c r="K138" s="11">
        <v>19960.900000000001</v>
      </c>
      <c r="L138" s="11">
        <v>20825.7</v>
      </c>
      <c r="M138" s="11">
        <f t="shared" si="96"/>
        <v>9.7982936896576227</v>
      </c>
      <c r="N138" s="11">
        <f t="shared" si="96"/>
        <v>9.8497175093263003</v>
      </c>
      <c r="O138" s="11">
        <f t="shared" si="96"/>
        <v>9.8972179395225321</v>
      </c>
      <c r="P138" s="11">
        <f t="shared" si="96"/>
        <v>9.8265417112844808</v>
      </c>
      <c r="Q138" s="11">
        <f t="shared" si="96"/>
        <v>9.8490155271214874</v>
      </c>
      <c r="R138" s="11">
        <f t="shared" si="96"/>
        <v>9.9015306390292839</v>
      </c>
      <c r="S138" s="11">
        <f t="shared" si="96"/>
        <v>9.9439430799155026</v>
      </c>
      <c r="T138" s="25">
        <f t="shared" si="97"/>
        <v>1.5443420231351432E-2</v>
      </c>
      <c r="U138" s="25">
        <f t="shared" si="97"/>
        <v>1.5285969104061147E-2</v>
      </c>
      <c r="V138" s="25">
        <f t="shared" si="97"/>
        <v>1.4999203982238824E-2</v>
      </c>
      <c r="W138" s="25">
        <f t="shared" si="97"/>
        <v>1.1322124422016664E-2</v>
      </c>
      <c r="X138" s="25">
        <f t="shared" si="97"/>
        <v>1.2178258788101286E-2</v>
      </c>
      <c r="Y138" s="25">
        <f t="shared" si="97"/>
        <v>8.9673671053562033E-3</v>
      </c>
      <c r="Z138" s="25">
        <f t="shared" si="97"/>
        <v>9.1067072438570009E-3</v>
      </c>
    </row>
    <row r="139" spans="1:26" x14ac:dyDescent="0.35">
      <c r="A139" s="2"/>
      <c r="B139" s="2" t="s">
        <v>148</v>
      </c>
      <c r="C139" s="2" t="s">
        <v>154</v>
      </c>
      <c r="D139" s="5" t="s">
        <v>228</v>
      </c>
      <c r="E139" s="5">
        <v>0</v>
      </c>
      <c r="F139" s="11">
        <v>14949</v>
      </c>
      <c r="G139" s="11">
        <v>15724</v>
      </c>
      <c r="H139" s="11">
        <v>16378.8</v>
      </c>
      <c r="I139" s="11">
        <v>15509.1</v>
      </c>
      <c r="J139" s="11">
        <v>15831.7</v>
      </c>
      <c r="K139" s="11">
        <v>16263.8</v>
      </c>
      <c r="L139" s="11">
        <v>16923.2</v>
      </c>
      <c r="M139" s="11">
        <f t="shared" si="96"/>
        <v>9.6123996869495141</v>
      </c>
      <c r="N139" s="11">
        <f t="shared" si="96"/>
        <v>9.6629434865417512</v>
      </c>
      <c r="O139" s="11">
        <f t="shared" si="96"/>
        <v>9.7037430946501502</v>
      </c>
      <c r="P139" s="11">
        <f t="shared" si="96"/>
        <v>9.6491822274076444</v>
      </c>
      <c r="Q139" s="11">
        <f t="shared" si="96"/>
        <v>9.6697695381387447</v>
      </c>
      <c r="R139" s="11">
        <f t="shared" si="96"/>
        <v>9.6966970581346885</v>
      </c>
      <c r="S139" s="11">
        <f t="shared" si="96"/>
        <v>9.7364407405737889</v>
      </c>
      <c r="T139" s="25">
        <f t="shared" si="97"/>
        <v>9.6202675307957633E-2</v>
      </c>
      <c r="U139" s="25">
        <f t="shared" si="97"/>
        <v>9.6354654924539943E-2</v>
      </c>
      <c r="V139" s="25">
        <f t="shared" si="97"/>
        <v>9.9821926882504006E-2</v>
      </c>
      <c r="W139" s="25">
        <f t="shared" si="97"/>
        <v>8.0522550051705333E-2</v>
      </c>
      <c r="X139" s="25">
        <f t="shared" si="97"/>
        <v>8.3868818798873632E-2</v>
      </c>
      <c r="Y139" s="25">
        <f t="shared" si="97"/>
        <v>8.9718079555499666E-2</v>
      </c>
      <c r="Z139" s="25">
        <f t="shared" si="97"/>
        <v>9.1767438266713894E-2</v>
      </c>
    </row>
    <row r="140" spans="1:26" x14ac:dyDescent="0.35">
      <c r="A140" s="3"/>
      <c r="B140" s="3"/>
      <c r="C140" s="3"/>
      <c r="D140" s="23"/>
      <c r="E140" s="23"/>
      <c r="F140" s="24"/>
      <c r="G140" s="24"/>
      <c r="H140" s="24"/>
      <c r="I140" s="24"/>
      <c r="J140" s="24"/>
      <c r="K140" s="24"/>
      <c r="L140" s="24"/>
      <c r="M140" s="24">
        <f t="shared" ref="M140:Z140" si="98">AVERAGE(M134:M139)</f>
        <v>9.9225652480744682</v>
      </c>
      <c r="N140" s="24">
        <f t="shared" si="98"/>
        <v>9.9733539485505887</v>
      </c>
      <c r="O140" s="24">
        <f t="shared" si="98"/>
        <v>10.019689176889674</v>
      </c>
      <c r="P140" s="24">
        <f t="shared" si="98"/>
        <v>9.9329471830517573</v>
      </c>
      <c r="Q140" s="24">
        <f t="shared" si="98"/>
        <v>9.9593706755655056</v>
      </c>
      <c r="R140" s="24">
        <f t="shared" si="98"/>
        <v>9.9962268221907831</v>
      </c>
      <c r="S140" s="24">
        <f t="shared" si="98"/>
        <v>10.039372149091813</v>
      </c>
      <c r="T140" s="26">
        <f t="shared" si="98"/>
        <v>0.19730595941507797</v>
      </c>
      <c r="U140" s="26">
        <f t="shared" si="98"/>
        <v>0.19871889427241352</v>
      </c>
      <c r="V140" s="26">
        <f t="shared" si="98"/>
        <v>0.20151007060062734</v>
      </c>
      <c r="W140" s="26">
        <f t="shared" si="98"/>
        <v>0.17770710884623328</v>
      </c>
      <c r="X140" s="26">
        <f t="shared" si="98"/>
        <v>0.18191645575735146</v>
      </c>
      <c r="Y140" s="26">
        <f t="shared" si="98"/>
        <v>0.18585876801743337</v>
      </c>
      <c r="Z140" s="26">
        <f t="shared" si="98"/>
        <v>0.187203548388021</v>
      </c>
    </row>
    <row r="141" spans="1:26" x14ac:dyDescent="0.35">
      <c r="A141" s="3" t="s">
        <v>77</v>
      </c>
      <c r="B141" s="3"/>
      <c r="C141" s="3"/>
      <c r="D141" s="23"/>
      <c r="E141" s="23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6">
        <f t="shared" ref="T141:Z141" si="99">SQRT(T140)</f>
        <v>0.44419135450285158</v>
      </c>
      <c r="U141" s="26">
        <f t="shared" si="99"/>
        <v>0.44577897468635003</v>
      </c>
      <c r="V141" s="26">
        <f t="shared" si="99"/>
        <v>0.44889873089665483</v>
      </c>
      <c r="W141" s="26">
        <f t="shared" si="99"/>
        <v>0.42155320998212464</v>
      </c>
      <c r="X141" s="26">
        <f t="shared" si="99"/>
        <v>0.42651665355218132</v>
      </c>
      <c r="Y141" s="26">
        <f t="shared" si="99"/>
        <v>0.4311134050542077</v>
      </c>
      <c r="Z141" s="26">
        <f t="shared" si="99"/>
        <v>0.43267025364360445</v>
      </c>
    </row>
    <row r="142" spans="1:26" x14ac:dyDescent="0.35">
      <c r="A142" s="2"/>
      <c r="B142" s="2" t="s">
        <v>155</v>
      </c>
      <c r="C142" s="2" t="s">
        <v>156</v>
      </c>
      <c r="D142" s="5" t="s">
        <v>48</v>
      </c>
      <c r="E142" s="5">
        <v>0</v>
      </c>
      <c r="F142" s="11">
        <v>285019</v>
      </c>
      <c r="G142" s="11">
        <v>298820</v>
      </c>
      <c r="H142" s="11">
        <v>312823.5</v>
      </c>
      <c r="I142" s="11">
        <v>294533.40000000002</v>
      </c>
      <c r="J142" s="11">
        <v>299128.7</v>
      </c>
      <c r="K142" s="11">
        <v>307691.7</v>
      </c>
      <c r="L142" s="11">
        <v>310378</v>
      </c>
      <c r="M142" s="11">
        <f t="shared" ref="M142:S146" si="100">LN(F142)</f>
        <v>12.56031112369533</v>
      </c>
      <c r="N142" s="11">
        <f t="shared" si="100"/>
        <v>12.607596664405076</v>
      </c>
      <c r="O142" s="11">
        <f t="shared" si="100"/>
        <v>12.653394412708574</v>
      </c>
      <c r="P142" s="11">
        <f t="shared" si="100"/>
        <v>12.593147688206727</v>
      </c>
      <c r="Q142" s="11">
        <f t="shared" si="100"/>
        <v>12.608629194544955</v>
      </c>
      <c r="R142" s="11">
        <f t="shared" si="100"/>
        <v>12.636853586620678</v>
      </c>
      <c r="S142" s="11">
        <f t="shared" si="100"/>
        <v>12.645546188490698</v>
      </c>
      <c r="T142" s="25">
        <f t="shared" ref="T142:Z146" si="101">(M142-M$147)^2</f>
        <v>4.8717720078254878</v>
      </c>
      <c r="U142" s="25">
        <f t="shared" si="101"/>
        <v>4.8732082133917682</v>
      </c>
      <c r="V142" s="25">
        <f t="shared" si="101"/>
        <v>4.8675938263465843</v>
      </c>
      <c r="W142" s="25">
        <f t="shared" si="101"/>
        <v>4.8908844806003344</v>
      </c>
      <c r="X142" s="25">
        <f t="shared" si="101"/>
        <v>4.8512769706802352</v>
      </c>
      <c r="Y142" s="25">
        <f t="shared" si="101"/>
        <v>4.8063115216073076</v>
      </c>
      <c r="Z142" s="25">
        <f t="shared" si="101"/>
        <v>4.6902701581861583</v>
      </c>
    </row>
    <row r="143" spans="1:26" x14ac:dyDescent="0.35">
      <c r="A143" s="2"/>
      <c r="B143" s="2" t="s">
        <v>155</v>
      </c>
      <c r="C143" s="2" t="s">
        <v>157</v>
      </c>
      <c r="D143" s="5" t="s">
        <v>48</v>
      </c>
      <c r="E143" s="5">
        <v>0</v>
      </c>
      <c r="F143" s="11">
        <v>16938</v>
      </c>
      <c r="G143" s="11">
        <v>17720</v>
      </c>
      <c r="H143" s="11">
        <v>18538.400000000001</v>
      </c>
      <c r="I143" s="11">
        <v>17451.2</v>
      </c>
      <c r="J143" s="11">
        <v>17789.900000000001</v>
      </c>
      <c r="K143" s="11">
        <v>18510</v>
      </c>
      <c r="L143" s="11">
        <v>19196.400000000001</v>
      </c>
      <c r="M143" s="11">
        <f t="shared" si="100"/>
        <v>9.7373148974815447</v>
      </c>
      <c r="N143" s="11">
        <f t="shared" si="100"/>
        <v>9.7824492241590715</v>
      </c>
      <c r="O143" s="11">
        <f t="shared" si="100"/>
        <v>9.8275995355036709</v>
      </c>
      <c r="P143" s="11">
        <f t="shared" si="100"/>
        <v>9.7671636931744779</v>
      </c>
      <c r="Q143" s="11">
        <f t="shared" si="100"/>
        <v>9.7863861595086128</v>
      </c>
      <c r="R143" s="11">
        <f t="shared" si="100"/>
        <v>9.8260664055675431</v>
      </c>
      <c r="S143" s="11">
        <f t="shared" si="100"/>
        <v>9.8624780404355512</v>
      </c>
      <c r="T143" s="25">
        <f t="shared" si="101"/>
        <v>0.37919378573054913</v>
      </c>
      <c r="U143" s="25">
        <f t="shared" si="101"/>
        <v>0.38144584336295162</v>
      </c>
      <c r="V143" s="25">
        <f t="shared" si="101"/>
        <v>0.38382047663838936</v>
      </c>
      <c r="W143" s="25">
        <f t="shared" si="101"/>
        <v>0.377548283103602</v>
      </c>
      <c r="X143" s="25">
        <f t="shared" si="101"/>
        <v>0.38400525849008521</v>
      </c>
      <c r="Y143" s="25">
        <f t="shared" si="101"/>
        <v>0.38248908938320958</v>
      </c>
      <c r="Z143" s="25">
        <f t="shared" si="101"/>
        <v>0.3811395339061901</v>
      </c>
    </row>
    <row r="144" spans="1:26" x14ac:dyDescent="0.35">
      <c r="A144" s="2"/>
      <c r="B144" s="2" t="s">
        <v>155</v>
      </c>
      <c r="C144" s="2" t="s">
        <v>158</v>
      </c>
      <c r="D144" s="5" t="s">
        <v>228</v>
      </c>
      <c r="E144" s="5">
        <v>0</v>
      </c>
      <c r="F144" s="11">
        <v>15719</v>
      </c>
      <c r="G144" s="11">
        <v>16516</v>
      </c>
      <c r="H144" s="11">
        <v>17354.900000000001</v>
      </c>
      <c r="I144" s="11">
        <v>16322.1</v>
      </c>
      <c r="J144" s="11">
        <v>16797.599999999999</v>
      </c>
      <c r="K144" s="11">
        <v>17490.900000000001</v>
      </c>
      <c r="L144" s="11">
        <v>18314.8</v>
      </c>
      <c r="M144" s="11">
        <f t="shared" si="100"/>
        <v>9.6626254507282372</v>
      </c>
      <c r="N144" s="11">
        <f t="shared" si="100"/>
        <v>9.7120848870059806</v>
      </c>
      <c r="O144" s="11">
        <f t="shared" si="100"/>
        <v>9.7616301662510523</v>
      </c>
      <c r="P144" s="11">
        <f t="shared" si="100"/>
        <v>9.7002752967105792</v>
      </c>
      <c r="Q144" s="11">
        <f t="shared" si="100"/>
        <v>9.7289912980434394</v>
      </c>
      <c r="R144" s="11">
        <f t="shared" si="100"/>
        <v>9.7694360246647172</v>
      </c>
      <c r="S144" s="11">
        <f t="shared" si="100"/>
        <v>9.8154647551423704</v>
      </c>
      <c r="T144" s="25">
        <f t="shared" si="101"/>
        <v>0.47675789884787539</v>
      </c>
      <c r="U144" s="25">
        <f t="shared" si="101"/>
        <v>0.4733128449461152</v>
      </c>
      <c r="V144" s="25">
        <f t="shared" si="101"/>
        <v>0.46991276636745488</v>
      </c>
      <c r="W144" s="25">
        <f t="shared" si="101"/>
        <v>0.46422143455862042</v>
      </c>
      <c r="X144" s="25">
        <f t="shared" si="101"/>
        <v>0.45843250529131713</v>
      </c>
      <c r="Y144" s="25">
        <f t="shared" si="101"/>
        <v>0.4557430030012446</v>
      </c>
      <c r="Z144" s="25">
        <f t="shared" si="101"/>
        <v>0.44139849594065572</v>
      </c>
    </row>
    <row r="145" spans="1:26" x14ac:dyDescent="0.35">
      <c r="A145" s="2"/>
      <c r="B145" s="2" t="s">
        <v>155</v>
      </c>
      <c r="C145" s="2" t="s">
        <v>159</v>
      </c>
      <c r="D145" s="5" t="s">
        <v>228</v>
      </c>
      <c r="E145" s="5">
        <v>0</v>
      </c>
      <c r="F145" s="11">
        <v>16707</v>
      </c>
      <c r="G145" s="11">
        <v>17502</v>
      </c>
      <c r="H145" s="11">
        <v>18345.900000000001</v>
      </c>
      <c r="I145" s="11">
        <v>17125.900000000001</v>
      </c>
      <c r="J145" s="11">
        <v>17658.3</v>
      </c>
      <c r="K145" s="11">
        <v>18363.099999999999</v>
      </c>
      <c r="L145" s="11">
        <v>19175</v>
      </c>
      <c r="M145" s="11">
        <f t="shared" si="100"/>
        <v>9.7235830722577781</v>
      </c>
      <c r="N145" s="11">
        <f t="shared" si="100"/>
        <v>9.7700704390957771</v>
      </c>
      <c r="O145" s="11">
        <f t="shared" si="100"/>
        <v>9.8171613952752832</v>
      </c>
      <c r="P145" s="11">
        <f t="shared" si="100"/>
        <v>9.7483472164939986</v>
      </c>
      <c r="Q145" s="11">
        <f t="shared" si="100"/>
        <v>9.7789612067837393</v>
      </c>
      <c r="R145" s="11">
        <f t="shared" si="100"/>
        <v>9.8180984952376189</v>
      </c>
      <c r="S145" s="11">
        <f t="shared" si="100"/>
        <v>9.8613626262354561</v>
      </c>
      <c r="T145" s="25">
        <f t="shared" si="101"/>
        <v>0.39629411115946539</v>
      </c>
      <c r="U145" s="25">
        <f t="shared" si="101"/>
        <v>0.39688967535416592</v>
      </c>
      <c r="V145" s="25">
        <f t="shared" si="101"/>
        <v>0.39686296492565459</v>
      </c>
      <c r="W145" s="25">
        <f t="shared" si="101"/>
        <v>0.40102589518528126</v>
      </c>
      <c r="X145" s="25">
        <f t="shared" si="101"/>
        <v>0.39326260125982521</v>
      </c>
      <c r="Y145" s="25">
        <f t="shared" si="101"/>
        <v>0.39240819718368447</v>
      </c>
      <c r="Z145" s="25">
        <f t="shared" si="101"/>
        <v>0.38251801341347469</v>
      </c>
    </row>
    <row r="146" spans="1:26" x14ac:dyDescent="0.35">
      <c r="A146" s="2"/>
      <c r="B146" s="2" t="s">
        <v>155</v>
      </c>
      <c r="C146" s="2" t="s">
        <v>160</v>
      </c>
      <c r="D146" s="5" t="s">
        <v>228</v>
      </c>
      <c r="E146" s="5">
        <v>0</v>
      </c>
      <c r="F146" s="11">
        <v>23901</v>
      </c>
      <c r="G146" s="11">
        <v>25037</v>
      </c>
      <c r="H146" s="11">
        <v>26261.9</v>
      </c>
      <c r="I146" s="11">
        <v>24321.9</v>
      </c>
      <c r="J146" s="11">
        <v>25018.5</v>
      </c>
      <c r="K146" s="11">
        <v>26164.6</v>
      </c>
      <c r="L146" s="11">
        <v>27292.400000000001</v>
      </c>
      <c r="M146" s="11">
        <f t="shared" si="100"/>
        <v>10.081675578048475</v>
      </c>
      <c r="N146" s="11">
        <f t="shared" si="100"/>
        <v>10.128110009729737</v>
      </c>
      <c r="O146" s="11">
        <f t="shared" si="100"/>
        <v>10.175874498628593</v>
      </c>
      <c r="P146" s="11">
        <f t="shared" si="100"/>
        <v>10.099132458028505</v>
      </c>
      <c r="Q146" s="11">
        <f t="shared" si="100"/>
        <v>10.127370830185338</v>
      </c>
      <c r="R146" s="11">
        <f t="shared" si="100"/>
        <v>10.172162631091515</v>
      </c>
      <c r="S146" s="11">
        <f t="shared" si="100"/>
        <v>10.214363554137453</v>
      </c>
      <c r="T146" s="25">
        <f t="shared" si="101"/>
        <v>7.3672315801965468E-2</v>
      </c>
      <c r="U146" s="25">
        <f t="shared" si="101"/>
        <v>7.3958018202749318E-2</v>
      </c>
      <c r="V146" s="25">
        <f t="shared" si="101"/>
        <v>7.3580632958122269E-2</v>
      </c>
      <c r="W146" s="25">
        <f t="shared" si="101"/>
        <v>7.9795409427469433E-2</v>
      </c>
      <c r="X146" s="25">
        <f t="shared" si="101"/>
        <v>7.7671966321342351E-2</v>
      </c>
      <c r="Y146" s="25">
        <f t="shared" si="101"/>
        <v>7.4180404039293185E-2</v>
      </c>
      <c r="Z146" s="25">
        <f t="shared" si="101"/>
        <v>7.0479353637824718E-2</v>
      </c>
    </row>
    <row r="147" spans="1:26" x14ac:dyDescent="0.35">
      <c r="A147" s="3"/>
      <c r="B147" s="3"/>
      <c r="C147" s="3"/>
      <c r="D147" s="23"/>
      <c r="E147" s="23"/>
      <c r="F147" s="24"/>
      <c r="G147" s="24"/>
      <c r="H147" s="24"/>
      <c r="I147" s="24"/>
      <c r="J147" s="24"/>
      <c r="K147" s="24"/>
      <c r="L147" s="24"/>
      <c r="M147" s="24">
        <f t="shared" ref="M147:Z147" si="102">AVERAGE(M142:M146)</f>
        <v>10.353102024442274</v>
      </c>
      <c r="N147" s="24">
        <f t="shared" si="102"/>
        <v>10.400062244879127</v>
      </c>
      <c r="O147" s="24">
        <f t="shared" si="102"/>
        <v>10.447132001673435</v>
      </c>
      <c r="P147" s="24">
        <f t="shared" si="102"/>
        <v>10.381613270522857</v>
      </c>
      <c r="Q147" s="24">
        <f t="shared" si="102"/>
        <v>10.406067737813217</v>
      </c>
      <c r="R147" s="24">
        <f t="shared" si="102"/>
        <v>10.444523428636414</v>
      </c>
      <c r="S147" s="24">
        <f t="shared" si="102"/>
        <v>10.479843032888306</v>
      </c>
      <c r="T147" s="26">
        <f t="shared" si="102"/>
        <v>1.2395380238730687</v>
      </c>
      <c r="U147" s="26">
        <f t="shared" si="102"/>
        <v>1.23976291905155</v>
      </c>
      <c r="V147" s="26">
        <f t="shared" si="102"/>
        <v>1.238354133447241</v>
      </c>
      <c r="W147" s="26">
        <f t="shared" si="102"/>
        <v>1.2426951005750615</v>
      </c>
      <c r="X147" s="26">
        <f t="shared" si="102"/>
        <v>1.2329298604085612</v>
      </c>
      <c r="Y147" s="26">
        <f t="shared" si="102"/>
        <v>1.2222264430429477</v>
      </c>
      <c r="Z147" s="26">
        <f t="shared" si="102"/>
        <v>1.193161111016861</v>
      </c>
    </row>
    <row r="148" spans="1:26" x14ac:dyDescent="0.35">
      <c r="A148" s="3" t="s">
        <v>76</v>
      </c>
      <c r="B148" s="3"/>
      <c r="C148" s="3"/>
      <c r="D148" s="23"/>
      <c r="E148" s="23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6">
        <f t="shared" ref="T148:Z148" si="103">SQRT(T147)</f>
        <v>1.1133454198374684</v>
      </c>
      <c r="U148" s="26">
        <f t="shared" si="103"/>
        <v>1.1134464149888623</v>
      </c>
      <c r="V148" s="26">
        <f t="shared" si="103"/>
        <v>1.1128136112787446</v>
      </c>
      <c r="W148" s="26">
        <f t="shared" si="103"/>
        <v>1.1147623516135901</v>
      </c>
      <c r="X148" s="26">
        <f t="shared" si="103"/>
        <v>1.1103737480724953</v>
      </c>
      <c r="Y148" s="26">
        <f t="shared" si="103"/>
        <v>1.1055435057214835</v>
      </c>
      <c r="Z148" s="26">
        <f t="shared" si="103"/>
        <v>1.0923191433902735</v>
      </c>
    </row>
    <row r="149" spans="1:26" x14ac:dyDescent="0.35">
      <c r="A149" s="2"/>
      <c r="B149" s="2" t="s">
        <v>161</v>
      </c>
      <c r="C149" s="2" t="s">
        <v>162</v>
      </c>
      <c r="D149" s="5" t="s">
        <v>48</v>
      </c>
      <c r="E149" s="5">
        <v>0</v>
      </c>
      <c r="F149" s="11">
        <v>31874</v>
      </c>
      <c r="G149" s="11">
        <v>33465</v>
      </c>
      <c r="H149" s="11">
        <v>35123.9</v>
      </c>
      <c r="I149" s="11">
        <v>33594.800000000003</v>
      </c>
      <c r="J149" s="11">
        <v>34592.6</v>
      </c>
      <c r="K149" s="11">
        <v>36311.599999999999</v>
      </c>
      <c r="L149" s="11">
        <v>38094.199999999997</v>
      </c>
      <c r="M149" s="11">
        <f t="shared" ref="M149:S151" si="104">LN(F149)</f>
        <v>10.369545909419578</v>
      </c>
      <c r="N149" s="11">
        <f t="shared" si="104"/>
        <v>10.418255395534743</v>
      </c>
      <c r="O149" s="11">
        <f t="shared" si="104"/>
        <v>10.46663708941969</v>
      </c>
      <c r="P149" s="11">
        <f t="shared" si="104"/>
        <v>10.422126572069674</v>
      </c>
      <c r="Q149" s="11">
        <f t="shared" si="104"/>
        <v>10.451395065339391</v>
      </c>
      <c r="R149" s="11">
        <f t="shared" si="104"/>
        <v>10.499892528433417</v>
      </c>
      <c r="S149" s="11">
        <f t="shared" si="104"/>
        <v>10.547817318555353</v>
      </c>
      <c r="T149" s="25">
        <f t="shared" ref="T149:Z151" si="105">(M149-M$152)^2</f>
        <v>0.11497942319079596</v>
      </c>
      <c r="U149" s="25">
        <f t="shared" si="105"/>
        <v>0.11811235750411596</v>
      </c>
      <c r="V149" s="25">
        <f t="shared" si="105"/>
        <v>0.12173257910826349</v>
      </c>
      <c r="W149" s="25">
        <f t="shared" si="105"/>
        <v>0.12517457951520489</v>
      </c>
      <c r="X149" s="25">
        <f t="shared" si="105"/>
        <v>0.12721047398911536</v>
      </c>
      <c r="Y149" s="25">
        <f t="shared" si="105"/>
        <v>0.13284201364675394</v>
      </c>
      <c r="Z149" s="25">
        <f t="shared" si="105"/>
        <v>0.13633315332770923</v>
      </c>
    </row>
    <row r="150" spans="1:26" x14ac:dyDescent="0.35">
      <c r="A150" s="2"/>
      <c r="B150" s="2" t="s">
        <v>161</v>
      </c>
      <c r="C150" s="2" t="s">
        <v>163</v>
      </c>
      <c r="D150" s="5" t="s">
        <v>48</v>
      </c>
      <c r="E150" s="5">
        <v>0</v>
      </c>
      <c r="F150" s="11">
        <v>18541</v>
      </c>
      <c r="G150" s="11">
        <v>19254</v>
      </c>
      <c r="H150" s="11">
        <v>20011.3</v>
      </c>
      <c r="I150" s="11">
        <v>19882.599999999999</v>
      </c>
      <c r="J150" s="11">
        <v>20409.599999999999</v>
      </c>
      <c r="K150" s="11">
        <v>21170.5</v>
      </c>
      <c r="L150" s="11">
        <v>22010.5</v>
      </c>
      <c r="M150" s="11">
        <f t="shared" si="104"/>
        <v>9.8277397750978537</v>
      </c>
      <c r="N150" s="11">
        <f t="shared" si="104"/>
        <v>9.865474110337912</v>
      </c>
      <c r="O150" s="11">
        <f t="shared" si="104"/>
        <v>9.9040523929837239</v>
      </c>
      <c r="P150" s="11">
        <f t="shared" si="104"/>
        <v>9.8976002563672409</v>
      </c>
      <c r="Q150" s="11">
        <f t="shared" si="104"/>
        <v>9.9237606573756842</v>
      </c>
      <c r="R150" s="11">
        <f t="shared" si="104"/>
        <v>9.9603639821778245</v>
      </c>
      <c r="S150" s="11">
        <f t="shared" si="104"/>
        <v>9.999274891209323</v>
      </c>
      <c r="T150" s="25">
        <f t="shared" si="105"/>
        <v>4.1095388415112427E-2</v>
      </c>
      <c r="U150" s="25">
        <f t="shared" si="105"/>
        <v>4.3725528631851793E-2</v>
      </c>
      <c r="V150" s="25">
        <f t="shared" si="105"/>
        <v>4.5660310983284137E-2</v>
      </c>
      <c r="W150" s="25">
        <f t="shared" si="105"/>
        <v>2.9147407550272737E-2</v>
      </c>
      <c r="X150" s="25">
        <f t="shared" si="105"/>
        <v>2.923027396906042E-2</v>
      </c>
      <c r="Y150" s="25">
        <f t="shared" si="105"/>
        <v>3.0643749809686094E-2</v>
      </c>
      <c r="Z150" s="25">
        <f t="shared" si="105"/>
        <v>3.2151800300539338E-2</v>
      </c>
    </row>
    <row r="151" spans="1:26" x14ac:dyDescent="0.35">
      <c r="A151" s="2"/>
      <c r="B151" s="2" t="s">
        <v>161</v>
      </c>
      <c r="C151" s="2" t="s">
        <v>164</v>
      </c>
      <c r="D151" s="5" t="s">
        <v>228</v>
      </c>
      <c r="E151" s="5">
        <v>0</v>
      </c>
      <c r="F151" s="11">
        <v>19813</v>
      </c>
      <c r="G151" s="11">
        <v>20744</v>
      </c>
      <c r="H151" s="11">
        <v>21644.7</v>
      </c>
      <c r="I151" s="11">
        <v>19638.599999999999</v>
      </c>
      <c r="J151" s="11">
        <v>20111.2</v>
      </c>
      <c r="K151" s="11">
        <v>20868.5</v>
      </c>
      <c r="L151" s="11">
        <v>21778.1</v>
      </c>
      <c r="M151" s="11">
        <f t="shared" si="104"/>
        <v>9.8940935668942593</v>
      </c>
      <c r="N151" s="11">
        <f t="shared" si="104"/>
        <v>9.9400123272185006</v>
      </c>
      <c r="O151" s="11">
        <f t="shared" si="104"/>
        <v>9.9825158997661703</v>
      </c>
      <c r="P151" s="11">
        <f t="shared" si="104"/>
        <v>9.8852522962719735</v>
      </c>
      <c r="Q151" s="11">
        <f t="shared" si="104"/>
        <v>9.9090321527914789</v>
      </c>
      <c r="R151" s="11">
        <f t="shared" si="104"/>
        <v>9.9459961239855872</v>
      </c>
      <c r="S151" s="11">
        <f t="shared" si="104"/>
        <v>9.9886601566853432</v>
      </c>
      <c r="T151" s="25">
        <f t="shared" si="105"/>
        <v>1.8595736023166526E-2</v>
      </c>
      <c r="U151" s="25">
        <f t="shared" si="105"/>
        <v>1.8108623008076245E-2</v>
      </c>
      <c r="V151" s="25">
        <f t="shared" si="105"/>
        <v>1.8284239519147736E-2</v>
      </c>
      <c r="W151" s="25">
        <f t="shared" si="105"/>
        <v>3.3516118266584981E-2</v>
      </c>
      <c r="X151" s="25">
        <f t="shared" si="105"/>
        <v>3.4483427449141381E-2</v>
      </c>
      <c r="Y151" s="25">
        <f t="shared" si="105"/>
        <v>3.5880474688206355E-2</v>
      </c>
      <c r="Z151" s="25">
        <f t="shared" si="105"/>
        <v>3.607111265782257E-2</v>
      </c>
    </row>
    <row r="152" spans="1:26" x14ac:dyDescent="0.35">
      <c r="A152" s="3"/>
      <c r="B152" s="3"/>
      <c r="C152" s="3"/>
      <c r="D152" s="23"/>
      <c r="E152" s="23"/>
      <c r="F152" s="24"/>
      <c r="G152" s="24"/>
      <c r="H152" s="24"/>
      <c r="I152" s="24"/>
      <c r="J152" s="24"/>
      <c r="K152" s="24"/>
      <c r="L152" s="24"/>
      <c r="M152" s="24">
        <f t="shared" ref="M152:Z152" si="106">AVERAGE(M149:M151)</f>
        <v>10.030459750470564</v>
      </c>
      <c r="N152" s="24">
        <f t="shared" si="106"/>
        <v>10.074580611030386</v>
      </c>
      <c r="O152" s="24">
        <f t="shared" si="106"/>
        <v>10.117735127389862</v>
      </c>
      <c r="P152" s="24">
        <f t="shared" si="106"/>
        <v>10.068326374902961</v>
      </c>
      <c r="Q152" s="24">
        <f t="shared" si="106"/>
        <v>10.094729291835518</v>
      </c>
      <c r="R152" s="24">
        <f t="shared" si="106"/>
        <v>10.135417544865609</v>
      </c>
      <c r="S152" s="24">
        <f t="shared" si="106"/>
        <v>10.178584122150006</v>
      </c>
      <c r="T152" s="26">
        <f t="shared" si="106"/>
        <v>5.8223515876358302E-2</v>
      </c>
      <c r="U152" s="26">
        <f t="shared" si="106"/>
        <v>5.9982169714681337E-2</v>
      </c>
      <c r="V152" s="26">
        <f t="shared" si="106"/>
        <v>6.1892376536898448E-2</v>
      </c>
      <c r="W152" s="26">
        <f t="shared" si="106"/>
        <v>6.2612701777354202E-2</v>
      </c>
      <c r="X152" s="26">
        <f t="shared" si="106"/>
        <v>6.3641391802439051E-2</v>
      </c>
      <c r="Y152" s="26">
        <f t="shared" si="106"/>
        <v>6.6455412714882131E-2</v>
      </c>
      <c r="Z152" s="26">
        <f t="shared" si="106"/>
        <v>6.8185355428690378E-2</v>
      </c>
    </row>
    <row r="153" spans="1:26" x14ac:dyDescent="0.35">
      <c r="A153" s="3" t="s">
        <v>294</v>
      </c>
      <c r="B153" s="3"/>
      <c r="C153" s="3"/>
      <c r="D153" s="23"/>
      <c r="E153" s="23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6">
        <f t="shared" ref="T153:Z153" si="107">SQRT(T152)</f>
        <v>0.24129549493589453</v>
      </c>
      <c r="U153" s="26">
        <f t="shared" si="107"/>
        <v>0.24491257565646019</v>
      </c>
      <c r="V153" s="26">
        <f t="shared" si="107"/>
        <v>0.24878178497811781</v>
      </c>
      <c r="W153" s="26">
        <f t="shared" si="107"/>
        <v>0.25022530203269655</v>
      </c>
      <c r="X153" s="26">
        <f t="shared" si="107"/>
        <v>0.25227245549690724</v>
      </c>
      <c r="Y153" s="26">
        <f t="shared" si="107"/>
        <v>0.25778947363087218</v>
      </c>
      <c r="Z153" s="26">
        <f t="shared" si="107"/>
        <v>0.26112325715778434</v>
      </c>
    </row>
    <row r="154" spans="1:26" x14ac:dyDescent="0.35">
      <c r="A154" s="2"/>
      <c r="B154" s="2" t="s">
        <v>165</v>
      </c>
      <c r="C154" s="2" t="s">
        <v>166</v>
      </c>
      <c r="D154" s="5" t="s">
        <v>48</v>
      </c>
      <c r="E154" s="5">
        <v>0</v>
      </c>
      <c r="F154" s="11">
        <v>30823</v>
      </c>
      <c r="G154" s="11">
        <v>32391</v>
      </c>
      <c r="H154" s="11">
        <v>34043.300000000003</v>
      </c>
      <c r="I154" s="11">
        <v>31743.599999999999</v>
      </c>
      <c r="J154" s="11">
        <v>32765</v>
      </c>
      <c r="K154" s="11">
        <v>34125.5</v>
      </c>
      <c r="L154" s="11">
        <v>35574.699999999997</v>
      </c>
      <c r="M154" s="11">
        <f t="shared" ref="M154:S155" si="108">LN(F154)</f>
        <v>10.336016443526942</v>
      </c>
      <c r="N154" s="11">
        <f t="shared" si="108"/>
        <v>10.385635885415249</v>
      </c>
      <c r="O154" s="11">
        <f t="shared" si="108"/>
        <v>10.435388522759327</v>
      </c>
      <c r="P154" s="11">
        <f t="shared" si="108"/>
        <v>10.365446409198757</v>
      </c>
      <c r="Q154" s="11">
        <f t="shared" si="108"/>
        <v>10.397116151473597</v>
      </c>
      <c r="R154" s="11">
        <f t="shared" si="108"/>
        <v>10.437800184394574</v>
      </c>
      <c r="S154" s="11">
        <f t="shared" si="108"/>
        <v>10.479389990034232</v>
      </c>
      <c r="T154" s="25">
        <f t="shared" ref="T154:Z155" si="109">(M154-M$156)^2</f>
        <v>4.647900528847488E-2</v>
      </c>
      <c r="U154" s="25">
        <f t="shared" si="109"/>
        <v>4.713581399924012E-2</v>
      </c>
      <c r="V154" s="25">
        <f t="shared" si="109"/>
        <v>4.778597462416425E-2</v>
      </c>
      <c r="W154" s="25">
        <f t="shared" si="109"/>
        <v>4.8652654554801764E-2</v>
      </c>
      <c r="X154" s="25">
        <f t="shared" si="109"/>
        <v>5.1072145353186833E-2</v>
      </c>
      <c r="Y154" s="25">
        <f t="shared" si="109"/>
        <v>5.0739660016341961E-2</v>
      </c>
      <c r="Z154" s="25">
        <f t="shared" si="109"/>
        <v>5.2184872436353648E-2</v>
      </c>
    </row>
    <row r="155" spans="1:26" x14ac:dyDescent="0.35">
      <c r="A155" s="2"/>
      <c r="B155" s="2" t="s">
        <v>165</v>
      </c>
      <c r="C155" s="2" t="s">
        <v>167</v>
      </c>
      <c r="D155" s="5" t="s">
        <v>48</v>
      </c>
      <c r="E155" s="5">
        <v>0</v>
      </c>
      <c r="F155" s="11">
        <v>20027</v>
      </c>
      <c r="G155" s="11">
        <v>20982</v>
      </c>
      <c r="H155" s="11">
        <v>21986.6</v>
      </c>
      <c r="I155" s="11">
        <v>20420.599999999999</v>
      </c>
      <c r="J155" s="11">
        <v>20850.5</v>
      </c>
      <c r="K155" s="11">
        <v>21748.3</v>
      </c>
      <c r="L155" s="11">
        <v>22527.9</v>
      </c>
      <c r="M155" s="11">
        <f t="shared" si="108"/>
        <v>9.9048366421054244</v>
      </c>
      <c r="N155" s="11">
        <f t="shared" si="108"/>
        <v>9.9514202062914308</v>
      </c>
      <c r="O155" s="11">
        <f t="shared" si="108"/>
        <v>9.9981884558601379</v>
      </c>
      <c r="P155" s="11">
        <f t="shared" si="108"/>
        <v>9.9242994742448705</v>
      </c>
      <c r="Q155" s="11">
        <f t="shared" si="108"/>
        <v>9.9451332077547594</v>
      </c>
      <c r="R155" s="11">
        <f t="shared" si="108"/>
        <v>9.987290872542566</v>
      </c>
      <c r="S155" s="11">
        <f t="shared" si="108"/>
        <v>10.022509820027462</v>
      </c>
      <c r="T155" s="25">
        <f t="shared" si="109"/>
        <v>4.647900528847488E-2</v>
      </c>
      <c r="U155" s="25">
        <f t="shared" si="109"/>
        <v>4.713581399923935E-2</v>
      </c>
      <c r="V155" s="25">
        <f t="shared" si="109"/>
        <v>4.7785974624163473E-2</v>
      </c>
      <c r="W155" s="25">
        <f t="shared" si="109"/>
        <v>4.8652654554802548E-2</v>
      </c>
      <c r="X155" s="25">
        <f t="shared" si="109"/>
        <v>5.1072145353186035E-2</v>
      </c>
      <c r="Y155" s="25">
        <f t="shared" si="109"/>
        <v>5.0739660016342759E-2</v>
      </c>
      <c r="Z155" s="25">
        <f t="shared" si="109"/>
        <v>5.2184872436353648E-2</v>
      </c>
    </row>
    <row r="156" spans="1:26" x14ac:dyDescent="0.35">
      <c r="A156" s="3"/>
      <c r="B156" s="3"/>
      <c r="C156" s="3"/>
      <c r="D156" s="23"/>
      <c r="E156" s="23"/>
      <c r="F156" s="24"/>
      <c r="G156" s="24"/>
      <c r="H156" s="24"/>
      <c r="I156" s="24"/>
      <c r="J156" s="24"/>
      <c r="K156" s="24"/>
      <c r="L156" s="24"/>
      <c r="M156" s="24">
        <f t="shared" ref="M156:Z156" si="110">AVERAGE(M154:M155)</f>
        <v>10.120426542816183</v>
      </c>
      <c r="N156" s="24">
        <f t="shared" si="110"/>
        <v>10.168528045853339</v>
      </c>
      <c r="O156" s="24">
        <f t="shared" si="110"/>
        <v>10.216788489309732</v>
      </c>
      <c r="P156" s="24">
        <f t="shared" si="110"/>
        <v>10.144872941721815</v>
      </c>
      <c r="Q156" s="24">
        <f t="shared" si="110"/>
        <v>10.171124679614177</v>
      </c>
      <c r="R156" s="24">
        <f t="shared" si="110"/>
        <v>10.212545528468571</v>
      </c>
      <c r="S156" s="24">
        <f t="shared" si="110"/>
        <v>10.250949905030847</v>
      </c>
      <c r="T156" s="26">
        <f t="shared" si="110"/>
        <v>4.647900528847488E-2</v>
      </c>
      <c r="U156" s="26">
        <f t="shared" si="110"/>
        <v>4.7135813999239731E-2</v>
      </c>
      <c r="V156" s="26">
        <f t="shared" si="110"/>
        <v>4.7785974624163861E-2</v>
      </c>
      <c r="W156" s="26">
        <f t="shared" si="110"/>
        <v>4.8652654554802152E-2</v>
      </c>
      <c r="X156" s="26">
        <f t="shared" si="110"/>
        <v>5.1072145353186438E-2</v>
      </c>
      <c r="Y156" s="26">
        <f t="shared" si="110"/>
        <v>5.0739660016342364E-2</v>
      </c>
      <c r="Z156" s="26">
        <f t="shared" si="110"/>
        <v>5.2184872436353648E-2</v>
      </c>
    </row>
    <row r="157" spans="1:26" x14ac:dyDescent="0.35">
      <c r="A157" s="3" t="s">
        <v>80</v>
      </c>
      <c r="B157" s="3"/>
      <c r="C157" s="3"/>
      <c r="D157" s="23"/>
      <c r="E157" s="23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6">
        <f t="shared" ref="T157:Z157" si="111">SQRT(T156)</f>
        <v>0.2155899007107589</v>
      </c>
      <c r="U157" s="26">
        <f t="shared" si="111"/>
        <v>0.21710783956190927</v>
      </c>
      <c r="V157" s="26">
        <f t="shared" si="111"/>
        <v>0.21860003344959456</v>
      </c>
      <c r="W157" s="26">
        <f t="shared" si="111"/>
        <v>0.22057346747694329</v>
      </c>
      <c r="X157" s="26">
        <f t="shared" si="111"/>
        <v>0.2259914718594187</v>
      </c>
      <c r="Y157" s="26">
        <f t="shared" si="111"/>
        <v>0.2252546559260038</v>
      </c>
      <c r="Z157" s="26">
        <f t="shared" si="111"/>
        <v>0.22844008500338475</v>
      </c>
    </row>
    <row r="158" spans="1:26" x14ac:dyDescent="0.35">
      <c r="A158" s="2"/>
      <c r="B158" s="2" t="s">
        <v>168</v>
      </c>
      <c r="C158" s="2" t="s">
        <v>169</v>
      </c>
      <c r="D158" s="5" t="s">
        <v>48</v>
      </c>
      <c r="E158" s="5">
        <v>0</v>
      </c>
      <c r="F158" s="11">
        <v>20127</v>
      </c>
      <c r="G158" s="11">
        <v>21047</v>
      </c>
      <c r="H158" s="11">
        <v>22106.5</v>
      </c>
      <c r="I158" s="11">
        <v>20762.8</v>
      </c>
      <c r="J158" s="11">
        <v>21439.3</v>
      </c>
      <c r="K158" s="11">
        <v>22251.4</v>
      </c>
      <c r="L158" s="11">
        <v>23188.400000000001</v>
      </c>
      <c r="M158" s="11">
        <f t="shared" ref="M158:S161" si="112">LN(F158)</f>
        <v>9.9098174762309981</v>
      </c>
      <c r="N158" s="11">
        <f t="shared" si="112"/>
        <v>9.9545133111391717</v>
      </c>
      <c r="O158" s="11">
        <f t="shared" si="112"/>
        <v>10.003626961908786</v>
      </c>
      <c r="P158" s="11">
        <f t="shared" si="112"/>
        <v>9.9409182029441947</v>
      </c>
      <c r="Q158" s="11">
        <f t="shared" si="112"/>
        <v>9.9729809653980084</v>
      </c>
      <c r="R158" s="11">
        <f t="shared" si="112"/>
        <v>10.010160206963237</v>
      </c>
      <c r="S158" s="11">
        <f t="shared" si="112"/>
        <v>10.051407432612718</v>
      </c>
      <c r="T158" s="25">
        <f t="shared" ref="T158:Z161" si="113">(M158-M$162)^2</f>
        <v>5.2064393837366555E-4</v>
      </c>
      <c r="U158" s="25">
        <f t="shared" si="113"/>
        <v>6.8024186358107508E-4</v>
      </c>
      <c r="V158" s="25">
        <f t="shared" si="113"/>
        <v>6.6439292121818776E-4</v>
      </c>
      <c r="W158" s="25">
        <f t="shared" si="113"/>
        <v>1.6083891216763604E-3</v>
      </c>
      <c r="X158" s="25">
        <f t="shared" si="113"/>
        <v>1.4114167651078696E-3</v>
      </c>
      <c r="Y158" s="25">
        <f t="shared" si="113"/>
        <v>1.2539513509403409E-3</v>
      </c>
      <c r="Z158" s="25">
        <f t="shared" si="113"/>
        <v>1.2724615231063342E-3</v>
      </c>
    </row>
    <row r="159" spans="1:26" x14ac:dyDescent="0.35">
      <c r="A159" s="2"/>
      <c r="B159" s="2" t="s">
        <v>168</v>
      </c>
      <c r="C159" s="9" t="s">
        <v>227</v>
      </c>
      <c r="D159" s="10" t="s">
        <v>228</v>
      </c>
      <c r="E159" s="5">
        <v>0</v>
      </c>
      <c r="F159" s="11">
        <v>16030</v>
      </c>
      <c r="G159" s="11">
        <v>16770</v>
      </c>
      <c r="H159" s="11">
        <v>17572.8</v>
      </c>
      <c r="I159" s="11">
        <v>17345.2</v>
      </c>
      <c r="J159" s="11">
        <v>17861</v>
      </c>
      <c r="K159" s="11">
        <v>18383.5</v>
      </c>
      <c r="L159" s="11">
        <v>19127.7</v>
      </c>
      <c r="M159" s="11">
        <f t="shared" si="112"/>
        <v>9.6822172456035993</v>
      </c>
      <c r="N159" s="11">
        <f t="shared" si="112"/>
        <v>9.7273468548172541</v>
      </c>
      <c r="O159" s="11">
        <f t="shared" si="112"/>
        <v>9.7741075310340815</v>
      </c>
      <c r="P159" s="11">
        <f t="shared" si="112"/>
        <v>9.7610710900378628</v>
      </c>
      <c r="Q159" s="11">
        <f t="shared" si="112"/>
        <v>9.790374843904484</v>
      </c>
      <c r="R159" s="11">
        <f t="shared" si="112"/>
        <v>9.819208802155579</v>
      </c>
      <c r="S159" s="11">
        <f t="shared" si="112"/>
        <v>9.858892825200865</v>
      </c>
      <c r="T159" s="25">
        <f t="shared" si="113"/>
        <v>6.2709101623912494E-2</v>
      </c>
      <c r="U159" s="25">
        <f t="shared" si="113"/>
        <v>6.4134500400691047E-2</v>
      </c>
      <c r="V159" s="25">
        <f t="shared" si="113"/>
        <v>6.517566536229083E-2</v>
      </c>
      <c r="W159" s="25">
        <f t="shared" si="113"/>
        <v>4.8378811844900185E-2</v>
      </c>
      <c r="X159" s="25">
        <f t="shared" si="113"/>
        <v>4.8477007961426191E-2</v>
      </c>
      <c r="Y159" s="25">
        <f t="shared" si="113"/>
        <v>5.1240017767686524E-2</v>
      </c>
      <c r="Z159" s="25">
        <f t="shared" si="113"/>
        <v>5.2068935507684086E-2</v>
      </c>
    </row>
    <row r="160" spans="1:26" x14ac:dyDescent="0.35">
      <c r="A160" s="2"/>
      <c r="B160" s="2" t="s">
        <v>168</v>
      </c>
      <c r="C160" s="9" t="s">
        <v>241</v>
      </c>
      <c r="D160" s="10" t="s">
        <v>228</v>
      </c>
      <c r="E160" s="5">
        <v>0</v>
      </c>
      <c r="F160" s="11">
        <v>18074</v>
      </c>
      <c r="G160" s="11">
        <v>18968</v>
      </c>
      <c r="H160" s="11">
        <v>19903.5</v>
      </c>
      <c r="I160" s="11">
        <v>19381.7</v>
      </c>
      <c r="J160" s="11">
        <v>19903.599999999999</v>
      </c>
      <c r="K160" s="11">
        <v>20656.5</v>
      </c>
      <c r="L160" s="11">
        <v>21547.3</v>
      </c>
      <c r="M160" s="11">
        <f t="shared" si="112"/>
        <v>9.8022297204619004</v>
      </c>
      <c r="N160" s="11">
        <f t="shared" si="112"/>
        <v>9.8505086277452421</v>
      </c>
      <c r="O160" s="11">
        <f t="shared" si="112"/>
        <v>9.8986508746446003</v>
      </c>
      <c r="P160" s="11">
        <f t="shared" si="112"/>
        <v>9.8720846008958905</v>
      </c>
      <c r="Q160" s="11">
        <f t="shared" si="112"/>
        <v>9.8986558988739475</v>
      </c>
      <c r="R160" s="11">
        <f t="shared" si="112"/>
        <v>9.9357853188352898</v>
      </c>
      <c r="S160" s="11">
        <f t="shared" si="112"/>
        <v>9.9780057976592413</v>
      </c>
      <c r="T160" s="25">
        <f t="shared" si="113"/>
        <v>1.7005562920519246E-2</v>
      </c>
      <c r="U160" s="25">
        <f t="shared" si="113"/>
        <v>1.6922401250875563E-2</v>
      </c>
      <c r="V160" s="25">
        <f t="shared" si="113"/>
        <v>1.7096061377734628E-2</v>
      </c>
      <c r="W160" s="25">
        <f t="shared" si="113"/>
        <v>1.186755951935336E-2</v>
      </c>
      <c r="X160" s="25">
        <f t="shared" si="113"/>
        <v>1.2520243416765851E-2</v>
      </c>
      <c r="Y160" s="25">
        <f t="shared" si="113"/>
        <v>1.2052979768930291E-2</v>
      </c>
      <c r="Z160" s="25">
        <f t="shared" si="113"/>
        <v>1.1896965924943333E-2</v>
      </c>
    </row>
    <row r="161" spans="1:26" x14ac:dyDescent="0.35">
      <c r="A161" s="2"/>
      <c r="B161" s="2" t="s">
        <v>170</v>
      </c>
      <c r="C161" s="2" t="s">
        <v>171</v>
      </c>
      <c r="D161" s="5" t="s">
        <v>48</v>
      </c>
      <c r="E161" s="5">
        <v>0</v>
      </c>
      <c r="F161" s="11">
        <v>30831</v>
      </c>
      <c r="G161" s="11">
        <v>32533</v>
      </c>
      <c r="H161" s="11">
        <v>34242.6</v>
      </c>
      <c r="I161" s="11">
        <v>31257.599999999999</v>
      </c>
      <c r="J161" s="11">
        <v>32215</v>
      </c>
      <c r="K161" s="11">
        <v>33427.4</v>
      </c>
      <c r="L161" s="11">
        <v>34891.9</v>
      </c>
      <c r="M161" s="11">
        <f t="shared" si="112"/>
        <v>10.336275956293182</v>
      </c>
      <c r="N161" s="11">
        <f t="shared" si="112"/>
        <v>10.390010237778945</v>
      </c>
      <c r="O161" s="11">
        <f t="shared" si="112"/>
        <v>10.441225761952234</v>
      </c>
      <c r="P161" s="11">
        <f t="shared" si="112"/>
        <v>10.350017825596222</v>
      </c>
      <c r="Q161" s="11">
        <f t="shared" si="112"/>
        <v>10.380187461572742</v>
      </c>
      <c r="R161" s="11">
        <f t="shared" si="112"/>
        <v>10.417131201935472</v>
      </c>
      <c r="S161" s="11">
        <f t="shared" si="112"/>
        <v>10.460009989562529</v>
      </c>
      <c r="T161" s="25">
        <f t="shared" si="113"/>
        <v>0.1629259411537243</v>
      </c>
      <c r="U161" s="25">
        <f t="shared" si="113"/>
        <v>0.16762103518894567</v>
      </c>
      <c r="V161" s="25">
        <f t="shared" si="113"/>
        <v>0.16959816649969545</v>
      </c>
      <c r="W161" s="25">
        <f t="shared" si="113"/>
        <v>0.13615723307308231</v>
      </c>
      <c r="X161" s="25">
        <f t="shared" si="113"/>
        <v>0.1366320064438859</v>
      </c>
      <c r="Y161" s="25">
        <f t="shared" si="113"/>
        <v>0.1380566994394353</v>
      </c>
      <c r="Z161" s="25">
        <f t="shared" si="113"/>
        <v>0.13907751457854783</v>
      </c>
    </row>
    <row r="162" spans="1:26" x14ac:dyDescent="0.35">
      <c r="A162" s="3"/>
      <c r="B162" s="3"/>
      <c r="C162" s="3"/>
      <c r="D162" s="23"/>
      <c r="E162" s="23"/>
      <c r="F162" s="24"/>
      <c r="G162" s="24"/>
      <c r="H162" s="24"/>
      <c r="I162" s="24"/>
      <c r="J162" s="24"/>
      <c r="K162" s="24"/>
      <c r="L162" s="24"/>
      <c r="M162" s="24">
        <f t="shared" ref="M162:Z162" si="114">AVERAGE(M158:M161)</f>
        <v>9.9326350996474204</v>
      </c>
      <c r="N162" s="24">
        <f t="shared" si="114"/>
        <v>9.9805947578701542</v>
      </c>
      <c r="O162" s="24">
        <f t="shared" si="114"/>
        <v>10.029402782384926</v>
      </c>
      <c r="P162" s="24">
        <f t="shared" si="114"/>
        <v>9.9810229298685407</v>
      </c>
      <c r="Q162" s="24">
        <f t="shared" si="114"/>
        <v>10.010549792437295</v>
      </c>
      <c r="R162" s="24">
        <f t="shared" si="114"/>
        <v>10.045571382472394</v>
      </c>
      <c r="S162" s="24">
        <f t="shared" si="114"/>
        <v>10.087079011258838</v>
      </c>
      <c r="T162" s="26">
        <f t="shared" si="114"/>
        <v>6.0790312409132428E-2</v>
      </c>
      <c r="U162" s="26">
        <f t="shared" si="114"/>
        <v>6.2339544676023338E-2</v>
      </c>
      <c r="V162" s="26">
        <f t="shared" si="114"/>
        <v>6.3133571540234773E-2</v>
      </c>
      <c r="W162" s="26">
        <f t="shared" si="114"/>
        <v>4.9502998389753056E-2</v>
      </c>
      <c r="X162" s="26">
        <f t="shared" si="114"/>
        <v>4.9760168646796457E-2</v>
      </c>
      <c r="Y162" s="26">
        <f t="shared" si="114"/>
        <v>5.0650912081748115E-2</v>
      </c>
      <c r="Z162" s="26">
        <f t="shared" si="114"/>
        <v>5.10789693835704E-2</v>
      </c>
    </row>
    <row r="163" spans="1:26" x14ac:dyDescent="0.35">
      <c r="A163" s="3" t="s">
        <v>295</v>
      </c>
      <c r="B163" s="3"/>
      <c r="C163" s="3"/>
      <c r="D163" s="23"/>
      <c r="E163" s="23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6">
        <f t="shared" ref="T163:Z163" si="115">SQRT(T162)</f>
        <v>0.24655691515171996</v>
      </c>
      <c r="U163" s="26">
        <f t="shared" si="115"/>
        <v>0.24967888311994538</v>
      </c>
      <c r="V163" s="26">
        <f t="shared" si="115"/>
        <v>0.25126394795162071</v>
      </c>
      <c r="W163" s="26">
        <f t="shared" si="115"/>
        <v>0.22249269289069484</v>
      </c>
      <c r="X163" s="26">
        <f t="shared" si="115"/>
        <v>0.22306987391128472</v>
      </c>
      <c r="Y163" s="26">
        <f t="shared" si="115"/>
        <v>0.22505757503747373</v>
      </c>
      <c r="Z163" s="26">
        <f t="shared" si="115"/>
        <v>0.22600656933719956</v>
      </c>
    </row>
  </sheetData>
  <autoFilter ref="A3:AA163" xr:uid="{8C8F8A8E-12A3-4972-9428-EEE55967A359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CDF7-1692-4C54-9B39-83A846162A4F}">
  <sheetPr codeName="Sheet3"/>
  <dimension ref="A1:K124"/>
  <sheetViews>
    <sheetView showGridLines="0" tabSelected="1" zoomScale="80" zoomScaleNormal="80" workbookViewId="0">
      <selection activeCell="I49" sqref="I49"/>
    </sheetView>
  </sheetViews>
  <sheetFormatPr defaultRowHeight="14.5" x14ac:dyDescent="0.35"/>
  <cols>
    <col min="1" max="1" width="22.7265625" bestFit="1" customWidth="1"/>
    <col min="2" max="5" width="13.81640625" customWidth="1"/>
    <col min="6" max="8" width="14.54296875" customWidth="1"/>
    <col min="9" max="10" width="11.453125" customWidth="1"/>
  </cols>
  <sheetData>
    <row r="1" spans="1:9" x14ac:dyDescent="0.35">
      <c r="A1" s="34" t="s">
        <v>297</v>
      </c>
      <c r="B1" s="34">
        <v>2017</v>
      </c>
      <c r="C1" s="34">
        <v>2018</v>
      </c>
      <c r="D1" s="34">
        <v>2019</v>
      </c>
      <c r="E1" s="34">
        <v>2020</v>
      </c>
      <c r="F1" s="34">
        <v>2021</v>
      </c>
      <c r="G1" s="34">
        <v>2022</v>
      </c>
      <c r="H1" s="34">
        <v>2023</v>
      </c>
      <c r="I1" s="34" t="s">
        <v>311</v>
      </c>
    </row>
    <row r="2" spans="1:9" x14ac:dyDescent="0.35">
      <c r="A2" t="s">
        <v>3</v>
      </c>
      <c r="B2" s="33">
        <v>0.86460801787250441</v>
      </c>
      <c r="C2" s="33">
        <v>0.86319622933074236</v>
      </c>
      <c r="D2" s="33">
        <v>0.86219641152851845</v>
      </c>
      <c r="E2" s="33">
        <v>0.88151583506499942</v>
      </c>
      <c r="F2" s="33">
        <v>0.89007089185822785</v>
      </c>
      <c r="G2" s="33">
        <v>0.89237824626125484</v>
      </c>
      <c r="H2" s="33">
        <v>0.89921595356460982</v>
      </c>
      <c r="I2" t="s">
        <v>299</v>
      </c>
    </row>
    <row r="3" spans="1:9" x14ac:dyDescent="0.35">
      <c r="A3" t="s">
        <v>6</v>
      </c>
      <c r="B3" s="33">
        <v>0.68302710906646769</v>
      </c>
      <c r="C3" s="33">
        <v>0.6817306053571599</v>
      </c>
      <c r="D3" s="33">
        <v>0.67987447316459604</v>
      </c>
      <c r="E3" s="33">
        <v>0.68118820016974257</v>
      </c>
      <c r="F3" s="33">
        <v>0.68318325428765581</v>
      </c>
      <c r="G3" s="33">
        <v>0.68598880376468363</v>
      </c>
      <c r="H3" s="33">
        <v>0.68789128976663338</v>
      </c>
      <c r="I3" t="s">
        <v>299</v>
      </c>
    </row>
    <row r="4" spans="1:9" x14ac:dyDescent="0.35">
      <c r="A4" t="s">
        <v>281</v>
      </c>
      <c r="B4" s="33">
        <v>0.56566227924459422</v>
      </c>
      <c r="C4" s="33">
        <v>0.57218758424116178</v>
      </c>
      <c r="D4" s="33">
        <v>0.56921843377098746</v>
      </c>
      <c r="E4" s="33">
        <v>0.54568326973629155</v>
      </c>
      <c r="F4" s="33">
        <v>0.56061045590371983</v>
      </c>
      <c r="G4" s="33">
        <v>0.5665055271497762</v>
      </c>
      <c r="H4" s="33">
        <v>0.56767988252291568</v>
      </c>
      <c r="I4" t="s">
        <v>300</v>
      </c>
    </row>
    <row r="5" spans="1:9" x14ac:dyDescent="0.35">
      <c r="A5" t="s">
        <v>282</v>
      </c>
      <c r="B5" s="33">
        <v>0.50755920511874597</v>
      </c>
      <c r="C5" s="33">
        <v>0.50022954609324033</v>
      </c>
      <c r="D5" s="33">
        <v>0.49870050438496238</v>
      </c>
      <c r="E5" s="33">
        <v>0.49699616575824579</v>
      </c>
      <c r="F5" s="33">
        <v>0.49238141445515748</v>
      </c>
      <c r="G5" s="33">
        <v>0.4896365104858057</v>
      </c>
      <c r="H5" s="33">
        <v>0.4951402508057603</v>
      </c>
      <c r="I5" t="s">
        <v>299</v>
      </c>
    </row>
    <row r="6" spans="1:9" x14ac:dyDescent="0.35">
      <c r="A6" t="s">
        <v>283</v>
      </c>
      <c r="B6" s="33">
        <v>0.16851017060042783</v>
      </c>
      <c r="C6" s="33">
        <v>0.1702068377770436</v>
      </c>
      <c r="D6" s="33">
        <v>0.17133264422469016</v>
      </c>
      <c r="E6" s="33">
        <v>0.1591385445671068</v>
      </c>
      <c r="F6" s="33">
        <v>0.15953313472922884</v>
      </c>
      <c r="G6" s="33">
        <v>0.16032463837153973</v>
      </c>
      <c r="H6" s="33">
        <v>0.16371883490734618</v>
      </c>
      <c r="I6" t="s">
        <v>300</v>
      </c>
    </row>
    <row r="7" spans="1:9" x14ac:dyDescent="0.35">
      <c r="A7" t="s">
        <v>284</v>
      </c>
      <c r="B7" s="33">
        <v>0.22999870472096662</v>
      </c>
      <c r="C7" s="33">
        <v>0.22973454370288074</v>
      </c>
      <c r="D7" s="33">
        <v>0.23309052442226089</v>
      </c>
      <c r="E7" s="33">
        <v>0.22880954764365327</v>
      </c>
      <c r="F7" s="33">
        <v>0.18536542670551981</v>
      </c>
      <c r="G7" s="33">
        <v>0.18403433104932709</v>
      </c>
      <c r="H7" s="33">
        <v>0.18136871561255319</v>
      </c>
      <c r="I7" t="s">
        <v>300</v>
      </c>
    </row>
    <row r="8" spans="1:9" x14ac:dyDescent="0.35">
      <c r="A8" t="s">
        <v>12</v>
      </c>
      <c r="B8" s="33">
        <v>0.52402363978286615</v>
      </c>
      <c r="C8" s="33">
        <v>0.53126722337709598</v>
      </c>
      <c r="D8" s="33">
        <v>0.53103027167331274</v>
      </c>
      <c r="E8" s="33">
        <v>0.55656065294967771</v>
      </c>
      <c r="F8" s="33">
        <v>0.56026051874363925</v>
      </c>
      <c r="G8" s="33">
        <v>0.56183680947727765</v>
      </c>
      <c r="H8" s="33">
        <v>0.56265426906577098</v>
      </c>
      <c r="I8" t="s">
        <v>299</v>
      </c>
    </row>
    <row r="9" spans="1:9" x14ac:dyDescent="0.35">
      <c r="A9" t="s">
        <v>285</v>
      </c>
      <c r="B9" s="33">
        <v>0.49451837221861433</v>
      </c>
      <c r="C9" s="33">
        <v>0.48545745970894461</v>
      </c>
      <c r="D9" s="33">
        <v>0.47339626167727517</v>
      </c>
      <c r="E9" s="33">
        <v>0.43072792044347802</v>
      </c>
      <c r="F9" s="33">
        <v>0.42500701697125415</v>
      </c>
      <c r="G9" s="33">
        <v>0.42429551664227932</v>
      </c>
      <c r="H9" s="33">
        <v>0.42538609484883355</v>
      </c>
      <c r="I9" t="s">
        <v>299</v>
      </c>
    </row>
    <row r="10" spans="1:9" x14ac:dyDescent="0.35">
      <c r="A10" t="s">
        <v>286</v>
      </c>
      <c r="B10" s="33">
        <v>0.42094102801290018</v>
      </c>
      <c r="C10" s="33">
        <v>0.4229364199901951</v>
      </c>
      <c r="D10" s="33">
        <v>0.42446139012541634</v>
      </c>
      <c r="E10" s="33">
        <v>0.44625984115321821</v>
      </c>
      <c r="F10" s="33">
        <v>0.44856034566313863</v>
      </c>
      <c r="G10" s="33">
        <v>0.4536526896631401</v>
      </c>
      <c r="H10" s="33">
        <v>0.45929275276719289</v>
      </c>
      <c r="I10" t="s">
        <v>300</v>
      </c>
    </row>
    <row r="11" spans="1:9" x14ac:dyDescent="0.35">
      <c r="A11" t="s">
        <v>287</v>
      </c>
      <c r="B11" s="33">
        <v>0.35783055454846646</v>
      </c>
      <c r="C11" s="33">
        <v>0.35859199987538448</v>
      </c>
      <c r="D11" s="33">
        <v>0.35952933589194269</v>
      </c>
      <c r="E11" s="33">
        <v>0.38142940740194636</v>
      </c>
      <c r="F11" s="33">
        <v>0.38272044441094516</v>
      </c>
      <c r="G11" s="33">
        <v>0.38474911684297547</v>
      </c>
      <c r="H11" s="33">
        <v>0.38642322089806413</v>
      </c>
      <c r="I11" t="s">
        <v>299</v>
      </c>
    </row>
    <row r="12" spans="1:9" x14ac:dyDescent="0.35">
      <c r="A12" t="s">
        <v>288</v>
      </c>
      <c r="B12" s="33">
        <v>0.14756553357680069</v>
      </c>
      <c r="C12" s="33">
        <v>0.14630469693799331</v>
      </c>
      <c r="D12" s="33">
        <v>0.14258735959539148</v>
      </c>
      <c r="E12" s="33">
        <v>0.14871309369471319</v>
      </c>
      <c r="F12" s="33">
        <v>0.15064867553940253</v>
      </c>
      <c r="G12" s="33">
        <v>0.14867801733414332</v>
      </c>
      <c r="H12" s="33">
        <v>0.1535646359433116</v>
      </c>
      <c r="I12" t="s">
        <v>300</v>
      </c>
    </row>
    <row r="13" spans="1:9" x14ac:dyDescent="0.35">
      <c r="A13" t="s">
        <v>289</v>
      </c>
      <c r="B13" s="33">
        <v>0.7078965461606207</v>
      </c>
      <c r="C13" s="33">
        <v>0.69642180730092595</v>
      </c>
      <c r="D13" s="33">
        <v>0.68367275667209382</v>
      </c>
      <c r="E13" s="33">
        <v>0.67809636396607975</v>
      </c>
      <c r="F13" s="33">
        <v>0.65209666014537859</v>
      </c>
      <c r="G13" s="33">
        <v>0.63564768987823272</v>
      </c>
      <c r="H13" s="33">
        <v>0.62221917939477323</v>
      </c>
      <c r="I13" t="s">
        <v>300</v>
      </c>
    </row>
    <row r="14" spans="1:9" x14ac:dyDescent="0.35">
      <c r="A14" t="s">
        <v>16</v>
      </c>
      <c r="B14" s="33">
        <v>0.59405815303316678</v>
      </c>
      <c r="C14" s="33">
        <v>0.59297610421068614</v>
      </c>
      <c r="D14" s="33">
        <v>0.59397928895141139</v>
      </c>
      <c r="E14" s="33">
        <v>0.63332370911153535</v>
      </c>
      <c r="F14" s="33">
        <v>0.63899573310769631</v>
      </c>
      <c r="G14" s="33">
        <v>0.6391228157848613</v>
      </c>
      <c r="H14" s="33">
        <v>0.64152539658491881</v>
      </c>
      <c r="I14" t="s">
        <v>299</v>
      </c>
    </row>
    <row r="15" spans="1:9" x14ac:dyDescent="0.35">
      <c r="A15" t="s">
        <v>290</v>
      </c>
      <c r="B15" s="33">
        <v>0.12322611518838007</v>
      </c>
      <c r="C15" s="33">
        <v>0.12199870367110019</v>
      </c>
      <c r="D15" s="33">
        <v>0.12204434774883041</v>
      </c>
      <c r="E15" s="33">
        <v>0.15147070535910498</v>
      </c>
      <c r="F15" s="33">
        <v>0.15317207894604512</v>
      </c>
      <c r="G15" s="33">
        <v>0.1555941289370123</v>
      </c>
      <c r="H15" s="33">
        <v>0.15673636468648383</v>
      </c>
      <c r="I15" t="s">
        <v>300</v>
      </c>
    </row>
    <row r="16" spans="1:9" x14ac:dyDescent="0.35">
      <c r="A16" t="s">
        <v>291</v>
      </c>
      <c r="B16" s="33">
        <v>0.44618716860121788</v>
      </c>
      <c r="C16" s="33">
        <v>0.44706332435901591</v>
      </c>
      <c r="D16" s="33">
        <v>0.44681710550028814</v>
      </c>
      <c r="E16" s="33">
        <v>0.44859194420490622</v>
      </c>
      <c r="F16" s="33">
        <v>0.44596206049841647</v>
      </c>
      <c r="G16" s="33">
        <v>0.44619826768636145</v>
      </c>
      <c r="H16" s="33">
        <v>0.44955429786140383</v>
      </c>
      <c r="I16" t="s">
        <v>300</v>
      </c>
    </row>
    <row r="17" spans="1:9" x14ac:dyDescent="0.35">
      <c r="A17" t="s">
        <v>22</v>
      </c>
      <c r="B17" s="33">
        <v>0.48445320732528468</v>
      </c>
      <c r="C17" s="33">
        <v>0.47843356217491961</v>
      </c>
      <c r="D17" s="33">
        <v>0.46378271689343092</v>
      </c>
      <c r="E17" s="33">
        <v>0.52308837052638113</v>
      </c>
      <c r="F17" s="33">
        <v>0.52443030823273684</v>
      </c>
      <c r="G17" s="33">
        <v>0.52377048125862924</v>
      </c>
      <c r="H17" s="33">
        <v>0.52474212917941876</v>
      </c>
      <c r="I17" t="s">
        <v>299</v>
      </c>
    </row>
    <row r="18" spans="1:9" x14ac:dyDescent="0.35">
      <c r="A18" t="s">
        <v>292</v>
      </c>
      <c r="B18" s="33">
        <v>0.64176644775806835</v>
      </c>
      <c r="C18" s="33">
        <v>0.64594559386163541</v>
      </c>
      <c r="D18" s="33">
        <v>0.65738614467577572</v>
      </c>
      <c r="E18" s="33">
        <v>0.6684877652469009</v>
      </c>
      <c r="F18" s="33">
        <v>0.67608914503893236</v>
      </c>
      <c r="G18" s="33">
        <v>0.68730451953271088</v>
      </c>
      <c r="H18" s="33">
        <v>0.69430832037457568</v>
      </c>
      <c r="I18" t="s">
        <v>299</v>
      </c>
    </row>
    <row r="19" spans="1:9" x14ac:dyDescent="0.35">
      <c r="A19" t="s">
        <v>293</v>
      </c>
      <c r="B19" s="33">
        <v>0.37429941606212336</v>
      </c>
      <c r="C19" s="33">
        <v>0.37607374551811629</v>
      </c>
      <c r="D19" s="33">
        <v>0.37805370712964514</v>
      </c>
      <c r="E19" s="33">
        <v>0.38417849893919054</v>
      </c>
      <c r="F19" s="33">
        <v>0.388550854997742</v>
      </c>
      <c r="G19" s="33">
        <v>0.39269176317565246</v>
      </c>
      <c r="H19" s="33">
        <v>0.39664437425949578</v>
      </c>
      <c r="I19" t="s">
        <v>299</v>
      </c>
    </row>
    <row r="20" spans="1:9" x14ac:dyDescent="0.35">
      <c r="A20" t="s">
        <v>77</v>
      </c>
      <c r="B20" s="33">
        <v>0.44419135450285158</v>
      </c>
      <c r="C20" s="33">
        <v>0.44577897468635003</v>
      </c>
      <c r="D20" s="33">
        <v>0.44889873089665483</v>
      </c>
      <c r="E20" s="33">
        <v>0.42155320998212464</v>
      </c>
      <c r="F20" s="33">
        <v>0.42651665355218132</v>
      </c>
      <c r="G20" s="33">
        <v>0.4311134050542077</v>
      </c>
      <c r="H20" s="33">
        <v>0.43267025364360445</v>
      </c>
      <c r="I20" t="s">
        <v>300</v>
      </c>
    </row>
    <row r="21" spans="1:9" x14ac:dyDescent="0.35">
      <c r="A21" t="s">
        <v>76</v>
      </c>
      <c r="B21" s="33">
        <v>1.1133454198374684</v>
      </c>
      <c r="C21" s="33">
        <v>1.1134464149888623</v>
      </c>
      <c r="D21" s="33">
        <v>1.1128136112787446</v>
      </c>
      <c r="E21" s="33">
        <v>1.1147623516135901</v>
      </c>
      <c r="F21" s="33">
        <v>1.1103737480724953</v>
      </c>
      <c r="G21" s="33">
        <v>1.1055435057214835</v>
      </c>
      <c r="H21" s="33">
        <v>1.0923191433902735</v>
      </c>
      <c r="I21" t="s">
        <v>300</v>
      </c>
    </row>
    <row r="22" spans="1:9" x14ac:dyDescent="0.35">
      <c r="A22" t="s">
        <v>298</v>
      </c>
      <c r="B22" s="33">
        <v>0.24129549493589453</v>
      </c>
      <c r="C22" s="33">
        <v>0.24491257565646019</v>
      </c>
      <c r="D22" s="33">
        <v>0.24878178497811781</v>
      </c>
      <c r="E22" s="33">
        <v>0.25022530203269655</v>
      </c>
      <c r="F22" s="33">
        <v>0.25227245549690724</v>
      </c>
      <c r="G22" s="33">
        <v>0.25778947363087218</v>
      </c>
      <c r="H22" s="33">
        <v>0.26112325715778434</v>
      </c>
      <c r="I22" t="s">
        <v>300</v>
      </c>
    </row>
    <row r="23" spans="1:9" x14ac:dyDescent="0.35">
      <c r="A23" t="s">
        <v>80</v>
      </c>
      <c r="B23" s="33">
        <v>0.2155899007107589</v>
      </c>
      <c r="C23" s="33">
        <v>0.21710783956190927</v>
      </c>
      <c r="D23" s="33">
        <v>0.21860003344959456</v>
      </c>
      <c r="E23" s="33">
        <v>0.22057346747694329</v>
      </c>
      <c r="F23" s="33">
        <v>0.2259914718594187</v>
      </c>
      <c r="G23" s="33">
        <v>0.2252546559260038</v>
      </c>
      <c r="H23" s="33">
        <v>0.22844008500338475</v>
      </c>
      <c r="I23" t="s">
        <v>300</v>
      </c>
    </row>
    <row r="24" spans="1:9" x14ac:dyDescent="0.35">
      <c r="A24" t="s">
        <v>295</v>
      </c>
      <c r="B24" s="33">
        <v>0.24655691515171996</v>
      </c>
      <c r="C24" s="33">
        <v>0.24967888311994538</v>
      </c>
      <c r="D24" s="33">
        <v>0.25126394795162071</v>
      </c>
      <c r="E24" s="33">
        <v>0.22249269289069484</v>
      </c>
      <c r="F24" s="33">
        <v>0.22306987391128472</v>
      </c>
      <c r="G24" s="33">
        <v>0.22505757503747373</v>
      </c>
      <c r="H24" s="33">
        <v>0.22600656933719956</v>
      </c>
      <c r="I24" t="s">
        <v>300</v>
      </c>
    </row>
    <row r="25" spans="1:9" x14ac:dyDescent="0.35">
      <c r="A25" t="s">
        <v>296</v>
      </c>
      <c r="B25" s="33">
        <v>0.59171456618811924</v>
      </c>
      <c r="C25" s="33">
        <v>0.58890431163834234</v>
      </c>
      <c r="D25" s="33">
        <v>0.64277171712110059</v>
      </c>
      <c r="E25" s="33">
        <v>0.60485276033705071</v>
      </c>
      <c r="F25" s="33">
        <v>0.6055297522435803</v>
      </c>
      <c r="G25" s="33">
        <v>0.60761021845094088</v>
      </c>
      <c r="H25" s="33">
        <v>0.60825043935414069</v>
      </c>
    </row>
    <row r="29" spans="1:9" x14ac:dyDescent="0.35">
      <c r="A29" s="31" t="s">
        <v>301</v>
      </c>
      <c r="B29" t="s">
        <v>312</v>
      </c>
      <c r="C29" t="s">
        <v>303</v>
      </c>
      <c r="D29" t="s">
        <v>304</v>
      </c>
      <c r="E29" t="s">
        <v>305</v>
      </c>
      <c r="F29" t="s">
        <v>306</v>
      </c>
      <c r="G29" t="s">
        <v>307</v>
      </c>
      <c r="H29" t="s">
        <v>308</v>
      </c>
    </row>
    <row r="30" spans="1:9" x14ac:dyDescent="0.35">
      <c r="A30" s="32" t="s">
        <v>300</v>
      </c>
      <c r="B30" s="33">
        <v>0.39007435624958475</v>
      </c>
      <c r="C30" s="33">
        <v>0.39059835430721879</v>
      </c>
      <c r="D30" s="33">
        <v>0.39027559004728396</v>
      </c>
      <c r="E30" s="33">
        <v>0.38741310264008644</v>
      </c>
      <c r="F30" s="33">
        <v>0.38416715700177984</v>
      </c>
      <c r="G30" s="33">
        <v>0.38426106964919798</v>
      </c>
      <c r="H30" s="33">
        <v>0.3842072286329406</v>
      </c>
    </row>
    <row r="31" spans="1:9" x14ac:dyDescent="0.35">
      <c r="A31" s="35" t="s">
        <v>288</v>
      </c>
      <c r="B31" s="33">
        <v>0.14756553357680069</v>
      </c>
      <c r="C31" s="33">
        <v>0.14630469693799331</v>
      </c>
      <c r="D31" s="33">
        <v>0.14258735959539148</v>
      </c>
      <c r="E31" s="33">
        <v>0.14871309369471319</v>
      </c>
      <c r="F31" s="33">
        <v>0.15064867553940253</v>
      </c>
      <c r="G31" s="33">
        <v>0.14867801733414332</v>
      </c>
      <c r="H31" s="33">
        <v>0.1535646359433116</v>
      </c>
    </row>
    <row r="32" spans="1:9" x14ac:dyDescent="0.35">
      <c r="A32" s="35" t="s">
        <v>80</v>
      </c>
      <c r="B32" s="33">
        <v>0.2155899007107589</v>
      </c>
      <c r="C32" s="33">
        <v>0.21710783956190927</v>
      </c>
      <c r="D32" s="33">
        <v>0.21860003344959456</v>
      </c>
      <c r="E32" s="33">
        <v>0.22057346747694329</v>
      </c>
      <c r="F32" s="33">
        <v>0.2259914718594187</v>
      </c>
      <c r="G32" s="33">
        <v>0.2252546559260038</v>
      </c>
      <c r="H32" s="33">
        <v>0.22844008500338475</v>
      </c>
    </row>
    <row r="33" spans="1:8" x14ac:dyDescent="0.35">
      <c r="A33" s="35" t="s">
        <v>291</v>
      </c>
      <c r="B33" s="33">
        <v>0.44618716860121788</v>
      </c>
      <c r="C33" s="33">
        <v>0.44706332435901591</v>
      </c>
      <c r="D33" s="33">
        <v>0.44681710550028814</v>
      </c>
      <c r="E33" s="33">
        <v>0.44859194420490622</v>
      </c>
      <c r="F33" s="33">
        <v>0.44596206049841647</v>
      </c>
      <c r="G33" s="33">
        <v>0.44619826768636145</v>
      </c>
      <c r="H33" s="33">
        <v>0.44955429786140383</v>
      </c>
    </row>
    <row r="34" spans="1:8" x14ac:dyDescent="0.35">
      <c r="A34" s="35" t="s">
        <v>289</v>
      </c>
      <c r="B34" s="33">
        <v>0.7078965461606207</v>
      </c>
      <c r="C34" s="33">
        <v>0.69642180730092595</v>
      </c>
      <c r="D34" s="33">
        <v>0.68367275667209382</v>
      </c>
      <c r="E34" s="33">
        <v>0.67809636396607975</v>
      </c>
      <c r="F34" s="33">
        <v>0.65209666014537859</v>
      </c>
      <c r="G34" s="33">
        <v>0.63564768987823272</v>
      </c>
      <c r="H34" s="33">
        <v>0.62221917939477323</v>
      </c>
    </row>
    <row r="35" spans="1:8" x14ac:dyDescent="0.35">
      <c r="A35" s="35" t="s">
        <v>295</v>
      </c>
      <c r="B35" s="33">
        <v>0.24655691515171996</v>
      </c>
      <c r="C35" s="33">
        <v>0.24967888311994538</v>
      </c>
      <c r="D35" s="33">
        <v>0.25126394795162071</v>
      </c>
      <c r="E35" s="33">
        <v>0.22249269289069484</v>
      </c>
      <c r="F35" s="33">
        <v>0.22306987391128472</v>
      </c>
      <c r="G35" s="33">
        <v>0.22505757503747373</v>
      </c>
      <c r="H35" s="33">
        <v>0.22600656933719956</v>
      </c>
    </row>
    <row r="36" spans="1:8" x14ac:dyDescent="0.35">
      <c r="A36" s="35" t="s">
        <v>76</v>
      </c>
      <c r="B36" s="33">
        <v>1.1133454198374684</v>
      </c>
      <c r="C36" s="33">
        <v>1.1134464149888623</v>
      </c>
      <c r="D36" s="33">
        <v>1.1128136112787446</v>
      </c>
      <c r="E36" s="33">
        <v>1.1147623516135901</v>
      </c>
      <c r="F36" s="33">
        <v>1.1103737480724953</v>
      </c>
      <c r="G36" s="33">
        <v>1.1055435057214835</v>
      </c>
      <c r="H36" s="33">
        <v>1.0923191433902735</v>
      </c>
    </row>
    <row r="37" spans="1:8" x14ac:dyDescent="0.35">
      <c r="A37" s="35" t="s">
        <v>77</v>
      </c>
      <c r="B37" s="33">
        <v>0.44419135450285158</v>
      </c>
      <c r="C37" s="33">
        <v>0.44577897468635003</v>
      </c>
      <c r="D37" s="33">
        <v>0.44889873089665483</v>
      </c>
      <c r="E37" s="33">
        <v>0.42155320998212464</v>
      </c>
      <c r="F37" s="33">
        <v>0.42651665355218132</v>
      </c>
      <c r="G37" s="33">
        <v>0.4311134050542077</v>
      </c>
      <c r="H37" s="33">
        <v>0.43267025364360445</v>
      </c>
    </row>
    <row r="38" spans="1:8" x14ac:dyDescent="0.35">
      <c r="A38" s="35" t="s">
        <v>290</v>
      </c>
      <c r="B38" s="33">
        <v>0.12322611518838007</v>
      </c>
      <c r="C38" s="33">
        <v>0.12199870367110019</v>
      </c>
      <c r="D38" s="33">
        <v>0.12204434774883041</v>
      </c>
      <c r="E38" s="33">
        <v>0.15147070535910498</v>
      </c>
      <c r="F38" s="33">
        <v>0.15317207894604512</v>
      </c>
      <c r="G38" s="33">
        <v>0.1555941289370123</v>
      </c>
      <c r="H38" s="33">
        <v>0.15673636468648383</v>
      </c>
    </row>
    <row r="39" spans="1:8" x14ac:dyDescent="0.35">
      <c r="A39" s="35" t="s">
        <v>283</v>
      </c>
      <c r="B39" s="33">
        <v>0.16851017060042783</v>
      </c>
      <c r="C39" s="33">
        <v>0.1702068377770436</v>
      </c>
      <c r="D39" s="33">
        <v>0.17133264422469016</v>
      </c>
      <c r="E39" s="33">
        <v>0.1591385445671068</v>
      </c>
      <c r="F39" s="33">
        <v>0.15953313472922884</v>
      </c>
      <c r="G39" s="33">
        <v>0.16032463837153973</v>
      </c>
      <c r="H39" s="33">
        <v>0.16371883490734618</v>
      </c>
    </row>
    <row r="40" spans="1:8" x14ac:dyDescent="0.35">
      <c r="A40" s="35" t="s">
        <v>298</v>
      </c>
      <c r="B40" s="33">
        <v>0.24129549493589453</v>
      </c>
      <c r="C40" s="33">
        <v>0.24491257565646019</v>
      </c>
      <c r="D40" s="33">
        <v>0.24878178497811781</v>
      </c>
      <c r="E40" s="33">
        <v>0.25022530203269655</v>
      </c>
      <c r="F40" s="33">
        <v>0.25227245549690724</v>
      </c>
      <c r="G40" s="33">
        <v>0.25778947363087218</v>
      </c>
      <c r="H40" s="33">
        <v>0.26112325715778434</v>
      </c>
    </row>
    <row r="41" spans="1:8" x14ac:dyDescent="0.35">
      <c r="A41" s="35" t="s">
        <v>281</v>
      </c>
      <c r="B41" s="33">
        <v>0.56566227924459422</v>
      </c>
      <c r="C41" s="33">
        <v>0.57218758424116178</v>
      </c>
      <c r="D41" s="33">
        <v>0.56921843377098746</v>
      </c>
      <c r="E41" s="33">
        <v>0.54568326973629155</v>
      </c>
      <c r="F41" s="33">
        <v>0.56061045590371983</v>
      </c>
      <c r="G41" s="33">
        <v>0.5665055271497762</v>
      </c>
      <c r="H41" s="33">
        <v>0.56767988252291568</v>
      </c>
    </row>
    <row r="42" spans="1:8" x14ac:dyDescent="0.35">
      <c r="A42" s="35" t="s">
        <v>286</v>
      </c>
      <c r="B42" s="33">
        <v>0.42094102801290018</v>
      </c>
      <c r="C42" s="33">
        <v>0.4229364199901951</v>
      </c>
      <c r="D42" s="33">
        <v>0.42446139012541634</v>
      </c>
      <c r="E42" s="33">
        <v>0.44625984115321821</v>
      </c>
      <c r="F42" s="33">
        <v>0.44856034566313863</v>
      </c>
      <c r="G42" s="33">
        <v>0.4536526896631401</v>
      </c>
      <c r="H42" s="33">
        <v>0.45929275276719289</v>
      </c>
    </row>
    <row r="43" spans="1:8" x14ac:dyDescent="0.35">
      <c r="A43" s="35" t="s">
        <v>284</v>
      </c>
      <c r="B43" s="33">
        <v>0.22999870472096662</v>
      </c>
      <c r="C43" s="33">
        <v>0.22973454370288074</v>
      </c>
      <c r="D43" s="33">
        <v>0.23309052442226089</v>
      </c>
      <c r="E43" s="33">
        <v>0.22880954764365327</v>
      </c>
      <c r="F43" s="33">
        <v>0.18536542670551981</v>
      </c>
      <c r="G43" s="33">
        <v>0.18403433104932709</v>
      </c>
      <c r="H43" s="33">
        <v>0.18136871561255319</v>
      </c>
    </row>
    <row r="44" spans="1:8" x14ac:dyDescent="0.35">
      <c r="A44" s="32" t="s">
        <v>299</v>
      </c>
      <c r="B44" s="33">
        <v>0.55261441227863084</v>
      </c>
      <c r="C44" s="33">
        <v>0.55139020695079266</v>
      </c>
      <c r="D44" s="33">
        <v>0.54979291159708699</v>
      </c>
      <c r="E44" s="33">
        <v>0.56374965256120979</v>
      </c>
      <c r="F44" s="33">
        <v>0.56616895821039859</v>
      </c>
      <c r="G44" s="33">
        <v>0.56817745832261302</v>
      </c>
      <c r="H44" s="33">
        <v>0.57139312993480806</v>
      </c>
    </row>
    <row r="45" spans="1:8" x14ac:dyDescent="0.35">
      <c r="A45" s="35" t="s">
        <v>3</v>
      </c>
      <c r="B45" s="33">
        <v>0.86460801787250441</v>
      </c>
      <c r="C45" s="33">
        <v>0.86319622933074236</v>
      </c>
      <c r="D45" s="33">
        <v>0.86219641152851845</v>
      </c>
      <c r="E45" s="33">
        <v>0.88151583506499942</v>
      </c>
      <c r="F45" s="33">
        <v>0.89007089185822785</v>
      </c>
      <c r="G45" s="33">
        <v>0.89237824626125484</v>
      </c>
      <c r="H45" s="33">
        <v>0.89921595356460982</v>
      </c>
    </row>
    <row r="46" spans="1:8" x14ac:dyDescent="0.35">
      <c r="A46" s="35" t="s">
        <v>285</v>
      </c>
      <c r="B46" s="33">
        <v>0.49451837221861433</v>
      </c>
      <c r="C46" s="33">
        <v>0.48545745970894461</v>
      </c>
      <c r="D46" s="33">
        <v>0.47339626167727517</v>
      </c>
      <c r="E46" s="33">
        <v>0.43072792044347802</v>
      </c>
      <c r="F46" s="33">
        <v>0.42500701697125415</v>
      </c>
      <c r="G46" s="33">
        <v>0.42429551664227932</v>
      </c>
      <c r="H46" s="33">
        <v>0.42538609484883355</v>
      </c>
    </row>
    <row r="47" spans="1:8" x14ac:dyDescent="0.35">
      <c r="A47" s="35" t="s">
        <v>12</v>
      </c>
      <c r="B47" s="33">
        <v>0.52402363978286615</v>
      </c>
      <c r="C47" s="33">
        <v>0.53126722337709598</v>
      </c>
      <c r="D47" s="33">
        <v>0.53103027167331274</v>
      </c>
      <c r="E47" s="33">
        <v>0.55656065294967771</v>
      </c>
      <c r="F47" s="33">
        <v>0.56026051874363925</v>
      </c>
      <c r="G47" s="33">
        <v>0.56183680947727765</v>
      </c>
      <c r="H47" s="33">
        <v>0.56265426906577098</v>
      </c>
    </row>
    <row r="48" spans="1:8" x14ac:dyDescent="0.35">
      <c r="A48" s="35" t="s">
        <v>282</v>
      </c>
      <c r="B48" s="33">
        <v>0.50755920511874597</v>
      </c>
      <c r="C48" s="33">
        <v>0.50022954609324033</v>
      </c>
      <c r="D48" s="33">
        <v>0.49870050438496238</v>
      </c>
      <c r="E48" s="33">
        <v>0.49699616575824579</v>
      </c>
      <c r="F48" s="33">
        <v>0.49238141445515748</v>
      </c>
      <c r="G48" s="33">
        <v>0.4896365104858057</v>
      </c>
      <c r="H48" s="33">
        <v>0.4951402508057603</v>
      </c>
    </row>
    <row r="49" spans="1:10" x14ac:dyDescent="0.35">
      <c r="A49" s="35" t="s">
        <v>22</v>
      </c>
      <c r="B49" s="33">
        <v>0.48445320732528468</v>
      </c>
      <c r="C49" s="33">
        <v>0.47843356217491961</v>
      </c>
      <c r="D49" s="33">
        <v>0.46378271689343092</v>
      </c>
      <c r="E49" s="33">
        <v>0.52308837052638113</v>
      </c>
      <c r="F49" s="33">
        <v>0.52443030823273684</v>
      </c>
      <c r="G49" s="33">
        <v>0.52377048125862924</v>
      </c>
      <c r="H49" s="33">
        <v>0.52474212917941876</v>
      </c>
    </row>
    <row r="50" spans="1:10" x14ac:dyDescent="0.35">
      <c r="A50" s="35" t="s">
        <v>292</v>
      </c>
      <c r="B50" s="33">
        <v>0.64176644775806835</v>
      </c>
      <c r="C50" s="33">
        <v>0.64594559386163541</v>
      </c>
      <c r="D50" s="33">
        <v>0.65738614467577572</v>
      </c>
      <c r="E50" s="33">
        <v>0.6684877652469009</v>
      </c>
      <c r="F50" s="33">
        <v>0.67608914503893236</v>
      </c>
      <c r="G50" s="33">
        <v>0.68730451953271088</v>
      </c>
      <c r="H50" s="33">
        <v>0.69430832037457568</v>
      </c>
    </row>
    <row r="51" spans="1:10" x14ac:dyDescent="0.35">
      <c r="A51" s="35" t="s">
        <v>6</v>
      </c>
      <c r="B51" s="33">
        <v>0.68302710906646769</v>
      </c>
      <c r="C51" s="33">
        <v>0.6817306053571599</v>
      </c>
      <c r="D51" s="33">
        <v>0.67987447316459604</v>
      </c>
      <c r="E51" s="33">
        <v>0.68118820016974257</v>
      </c>
      <c r="F51" s="33">
        <v>0.68318325428765581</v>
      </c>
      <c r="G51" s="33">
        <v>0.68598880376468363</v>
      </c>
      <c r="H51" s="33">
        <v>0.68789128976663338</v>
      </c>
    </row>
    <row r="52" spans="1:10" x14ac:dyDescent="0.35">
      <c r="A52" s="35" t="s">
        <v>16</v>
      </c>
      <c r="B52" s="33">
        <v>0.59405815303316678</v>
      </c>
      <c r="C52" s="33">
        <v>0.59297610421068614</v>
      </c>
      <c r="D52" s="33">
        <v>0.59397928895141139</v>
      </c>
      <c r="E52" s="33">
        <v>0.63332370911153535</v>
      </c>
      <c r="F52" s="33">
        <v>0.63899573310769631</v>
      </c>
      <c r="G52" s="33">
        <v>0.6391228157848613</v>
      </c>
      <c r="H52" s="33">
        <v>0.64152539658491881</v>
      </c>
    </row>
    <row r="53" spans="1:10" x14ac:dyDescent="0.35">
      <c r="A53" s="35" t="s">
        <v>293</v>
      </c>
      <c r="B53" s="33">
        <v>0.37429941606212336</v>
      </c>
      <c r="C53" s="33">
        <v>0.37607374551811629</v>
      </c>
      <c r="D53" s="33">
        <v>0.37805370712964514</v>
      </c>
      <c r="E53" s="33">
        <v>0.38417849893919054</v>
      </c>
      <c r="F53" s="33">
        <v>0.388550854997742</v>
      </c>
      <c r="G53" s="33">
        <v>0.39269176317565246</v>
      </c>
      <c r="H53" s="33">
        <v>0.39664437425949578</v>
      </c>
    </row>
    <row r="54" spans="1:10" x14ac:dyDescent="0.35">
      <c r="A54" s="35" t="s">
        <v>287</v>
      </c>
      <c r="B54" s="33">
        <v>0.35783055454846646</v>
      </c>
      <c r="C54" s="33">
        <v>0.35859199987538448</v>
      </c>
      <c r="D54" s="33">
        <v>0.35952933589194269</v>
      </c>
      <c r="E54" s="33">
        <v>0.38142940740194636</v>
      </c>
      <c r="F54" s="33">
        <v>0.38272044441094516</v>
      </c>
      <c r="G54" s="33">
        <v>0.38474911684297547</v>
      </c>
      <c r="H54" s="33">
        <v>0.38642322089806413</v>
      </c>
    </row>
    <row r="55" spans="1:10" x14ac:dyDescent="0.35">
      <c r="A55" s="32" t="s">
        <v>302</v>
      </c>
      <c r="B55" s="33">
        <v>0.46074394582743078</v>
      </c>
      <c r="C55" s="33">
        <v>0.46050785545659872</v>
      </c>
      <c r="D55" s="33">
        <v>0.45963094724285053</v>
      </c>
      <c r="E55" s="33">
        <v>0.46408116782318348</v>
      </c>
      <c r="F55" s="33">
        <v>0.46329837491857068</v>
      </c>
      <c r="G55" s="33">
        <v>0.46422471689850875</v>
      </c>
      <c r="H55" s="33">
        <v>0.46559240311201355</v>
      </c>
    </row>
    <row r="58" spans="1:10" x14ac:dyDescent="0.35">
      <c r="A58" s="34" t="s">
        <v>297</v>
      </c>
      <c r="B58" s="34">
        <v>2017</v>
      </c>
      <c r="C58" s="34">
        <v>2018</v>
      </c>
      <c r="D58" s="34">
        <v>2019</v>
      </c>
      <c r="E58" s="34">
        <v>2020</v>
      </c>
      <c r="F58" s="34">
        <v>2021</v>
      </c>
      <c r="G58" s="34">
        <v>2022</v>
      </c>
      <c r="H58" s="34">
        <v>2023</v>
      </c>
      <c r="I58" t="s">
        <v>296</v>
      </c>
      <c r="J58" t="s">
        <v>319</v>
      </c>
    </row>
    <row r="59" spans="1:10" x14ac:dyDescent="0.35">
      <c r="A59" t="s">
        <v>3</v>
      </c>
      <c r="B59" s="33">
        <v>0.86460801787250441</v>
      </c>
      <c r="C59" s="33">
        <v>0.86319622933074236</v>
      </c>
      <c r="D59" s="33">
        <v>0.86219641152851845</v>
      </c>
      <c r="E59" s="33">
        <v>0.88151583506499942</v>
      </c>
      <c r="F59" s="33">
        <v>0.89007089185822785</v>
      </c>
      <c r="G59" s="33">
        <v>0.89237824626125484</v>
      </c>
      <c r="H59" s="33">
        <v>0.89921595356460982</v>
      </c>
      <c r="I59" s="33">
        <v>0.60709053790475365</v>
      </c>
      <c r="J59" s="33">
        <v>0.38728526550401321</v>
      </c>
    </row>
    <row r="60" spans="1:10" x14ac:dyDescent="0.35">
      <c r="A60" t="s">
        <v>6</v>
      </c>
      <c r="B60" s="33">
        <v>0.68302710906646769</v>
      </c>
      <c r="C60" s="33">
        <v>0.6817306053571599</v>
      </c>
      <c r="D60" s="33">
        <v>0.67987447316459604</v>
      </c>
      <c r="E60" s="33">
        <v>0.68118820016974257</v>
      </c>
      <c r="F60" s="33">
        <v>0.68318325428765581</v>
      </c>
      <c r="G60" s="33">
        <v>0.68598880376468363</v>
      </c>
      <c r="H60" s="33">
        <v>0.68789128976663338</v>
      </c>
      <c r="I60" s="33">
        <v>0.60709053790475365</v>
      </c>
      <c r="J60" s="33">
        <v>0.38728526550401321</v>
      </c>
    </row>
    <row r="61" spans="1:10" x14ac:dyDescent="0.35">
      <c r="A61" t="s">
        <v>12</v>
      </c>
      <c r="B61" s="33">
        <v>0.52402363978286615</v>
      </c>
      <c r="C61" s="33">
        <v>0.53126722337709598</v>
      </c>
      <c r="D61" s="33">
        <v>0.53103027167331274</v>
      </c>
      <c r="E61" s="33">
        <v>0.55656065294967771</v>
      </c>
      <c r="F61" s="33">
        <v>0.56026051874363925</v>
      </c>
      <c r="G61" s="33">
        <v>0.56183680947727765</v>
      </c>
      <c r="H61" s="33">
        <v>0.56265426906577098</v>
      </c>
      <c r="I61" s="33">
        <v>0.60709053790475365</v>
      </c>
      <c r="J61" s="33">
        <v>0.38728526550401321</v>
      </c>
    </row>
    <row r="62" spans="1:10" x14ac:dyDescent="0.35">
      <c r="A62" t="s">
        <v>282</v>
      </c>
      <c r="B62" s="33">
        <v>0.50755920511874597</v>
      </c>
      <c r="C62" s="33">
        <v>0.50022954609324033</v>
      </c>
      <c r="D62" s="33">
        <v>0.49870050438496238</v>
      </c>
      <c r="E62" s="33">
        <v>0.49699616575824579</v>
      </c>
      <c r="F62" s="33">
        <v>0.49238141445515748</v>
      </c>
      <c r="G62" s="33">
        <v>0.4896365104858057</v>
      </c>
      <c r="H62" s="33">
        <v>0.4951402508057603</v>
      </c>
      <c r="I62" s="33">
        <v>0.60709053790475365</v>
      </c>
      <c r="J62" s="33">
        <v>0.38728526550401321</v>
      </c>
    </row>
    <row r="63" spans="1:10" x14ac:dyDescent="0.35">
      <c r="A63" t="s">
        <v>16</v>
      </c>
      <c r="B63" s="33">
        <v>0.59405815303316678</v>
      </c>
      <c r="C63" s="33">
        <v>0.59297610421068614</v>
      </c>
      <c r="D63" s="33">
        <v>0.59397928895141139</v>
      </c>
      <c r="E63" s="33">
        <v>0.63332370911153535</v>
      </c>
      <c r="F63" s="33">
        <v>0.63899573310769631</v>
      </c>
      <c r="G63" s="33">
        <v>0.6391228157848613</v>
      </c>
      <c r="H63" s="33">
        <v>0.64152539658491881</v>
      </c>
      <c r="I63" s="33">
        <v>0.60709053790475365</v>
      </c>
      <c r="J63" s="33">
        <v>0.38728526550401321</v>
      </c>
    </row>
    <row r="64" spans="1:10" x14ac:dyDescent="0.35">
      <c r="A64" t="s">
        <v>285</v>
      </c>
      <c r="B64" s="33">
        <v>0.49451837221861433</v>
      </c>
      <c r="C64" s="33">
        <v>0.48545745970894461</v>
      </c>
      <c r="D64" s="33">
        <v>0.47339626167727517</v>
      </c>
      <c r="E64" s="33">
        <v>0.43072792044347802</v>
      </c>
      <c r="F64" s="33">
        <v>0.42500701697125415</v>
      </c>
      <c r="G64" s="33">
        <v>0.42429551664227932</v>
      </c>
      <c r="H64" s="33">
        <v>0.42538609484883355</v>
      </c>
      <c r="I64" s="33">
        <v>0.60709053790475365</v>
      </c>
      <c r="J64" s="33">
        <v>0.38728526550401321</v>
      </c>
    </row>
    <row r="65" spans="1:10" x14ac:dyDescent="0.35">
      <c r="A65" t="s">
        <v>287</v>
      </c>
      <c r="B65" s="33">
        <v>0.35783055454846646</v>
      </c>
      <c r="C65" s="33">
        <v>0.35859199987538448</v>
      </c>
      <c r="D65" s="33">
        <v>0.35952933589194269</v>
      </c>
      <c r="E65" s="33">
        <v>0.38142940740194636</v>
      </c>
      <c r="F65" s="33">
        <v>0.38272044441094516</v>
      </c>
      <c r="G65" s="33">
        <v>0.38474911684297547</v>
      </c>
      <c r="H65" s="33">
        <v>0.38642322089806413</v>
      </c>
      <c r="I65" s="33">
        <v>0.60709053790475365</v>
      </c>
      <c r="J65" s="33">
        <v>0.38728526550401321</v>
      </c>
    </row>
    <row r="66" spans="1:10" x14ac:dyDescent="0.35">
      <c r="A66" t="s">
        <v>22</v>
      </c>
      <c r="B66" s="33">
        <v>0.48445320732528468</v>
      </c>
      <c r="C66" s="33">
        <v>0.47843356217491961</v>
      </c>
      <c r="D66" s="33">
        <v>0.46378271689343092</v>
      </c>
      <c r="E66" s="33">
        <v>0.52308837052638113</v>
      </c>
      <c r="F66" s="33">
        <v>0.52443030823273684</v>
      </c>
      <c r="G66" s="33">
        <v>0.52377048125862924</v>
      </c>
      <c r="H66" s="33">
        <v>0.52474212917941876</v>
      </c>
      <c r="I66" s="33">
        <v>0.60709053790475365</v>
      </c>
      <c r="J66" s="33">
        <v>0.38728526550401321</v>
      </c>
    </row>
    <row r="67" spans="1:10" x14ac:dyDescent="0.35">
      <c r="A67" t="s">
        <v>292</v>
      </c>
      <c r="B67" s="33">
        <v>0.64176644775806835</v>
      </c>
      <c r="C67" s="33">
        <v>0.64594559386163541</v>
      </c>
      <c r="D67" s="33">
        <v>0.65738614467577572</v>
      </c>
      <c r="E67" s="33">
        <v>0.6684877652469009</v>
      </c>
      <c r="F67" s="33">
        <v>0.67608914503893236</v>
      </c>
      <c r="G67" s="33">
        <v>0.68730451953271088</v>
      </c>
      <c r="H67" s="33">
        <v>0.69430832037457568</v>
      </c>
      <c r="I67" s="33">
        <v>0.60709053790475365</v>
      </c>
      <c r="J67" s="33">
        <v>0.38728526550401321</v>
      </c>
    </row>
    <row r="68" spans="1:10" x14ac:dyDescent="0.35">
      <c r="A68" t="s">
        <v>293</v>
      </c>
      <c r="B68" s="33">
        <v>0.37429941606212336</v>
      </c>
      <c r="C68" s="33">
        <v>0.37607374551811629</v>
      </c>
      <c r="D68" s="33">
        <v>0.37805370712964514</v>
      </c>
      <c r="E68" s="33">
        <v>0.38417849893919054</v>
      </c>
      <c r="F68" s="33">
        <v>0.388550854997742</v>
      </c>
      <c r="G68" s="33">
        <v>0.39269176317565246</v>
      </c>
      <c r="H68" s="33">
        <v>0.39664437425949578</v>
      </c>
      <c r="I68" s="33">
        <v>0.60709053790475365</v>
      </c>
      <c r="J68" s="33">
        <v>0.38728526550401321</v>
      </c>
    </row>
    <row r="69" spans="1:10" x14ac:dyDescent="0.35">
      <c r="A69" s="36" t="s">
        <v>319</v>
      </c>
      <c r="B69" s="37">
        <v>0.39007435624958475</v>
      </c>
      <c r="C69" s="37">
        <v>0.39059835430721879</v>
      </c>
      <c r="D69" s="37">
        <v>0.39027559004728396</v>
      </c>
      <c r="E69" s="37">
        <v>0.38741310264008644</v>
      </c>
      <c r="F69" s="37">
        <v>0.38416715700177984</v>
      </c>
      <c r="G69" s="37">
        <v>0.38426106964919798</v>
      </c>
      <c r="H69" s="37">
        <v>0.3842072286329406</v>
      </c>
      <c r="I69" s="33"/>
    </row>
    <row r="70" spans="1:10" x14ac:dyDescent="0.35">
      <c r="A70" t="s">
        <v>296</v>
      </c>
      <c r="B70" s="33">
        <v>0.59171456618811924</v>
      </c>
      <c r="C70" s="33">
        <v>0.58890431163834234</v>
      </c>
      <c r="D70" s="33">
        <v>0.64277171712110059</v>
      </c>
      <c r="E70" s="33">
        <v>0.60485276033705071</v>
      </c>
      <c r="F70" s="33">
        <v>0.6055297522435803</v>
      </c>
      <c r="G70" s="33">
        <v>0.60761021845094088</v>
      </c>
      <c r="H70" s="33">
        <v>0.60825043935414069</v>
      </c>
    </row>
    <row r="101" spans="1:11" x14ac:dyDescent="0.35">
      <c r="A101" t="s">
        <v>301</v>
      </c>
      <c r="B101" t="s">
        <v>312</v>
      </c>
      <c r="C101" t="s">
        <v>303</v>
      </c>
      <c r="D101" t="s">
        <v>304</v>
      </c>
      <c r="E101" t="s">
        <v>305</v>
      </c>
      <c r="F101" t="s">
        <v>306</v>
      </c>
      <c r="G101" t="s">
        <v>307</v>
      </c>
      <c r="H101" t="s">
        <v>308</v>
      </c>
    </row>
    <row r="102" spans="1:11" x14ac:dyDescent="0.35">
      <c r="A102" t="s">
        <v>288</v>
      </c>
      <c r="B102">
        <v>0.14756553357680069</v>
      </c>
      <c r="C102">
        <v>0.14630469693799331</v>
      </c>
      <c r="D102">
        <v>0.14258735959539148</v>
      </c>
      <c r="E102">
        <v>0.14871309369471319</v>
      </c>
      <c r="F102">
        <v>0.15064867553940253</v>
      </c>
      <c r="G102">
        <v>0.14867801733414332</v>
      </c>
      <c r="H102">
        <v>0.1535646359433116</v>
      </c>
      <c r="I102">
        <f t="shared" ref="I102:I124" si="0">AVERAGE(B102:H102)</f>
        <v>0.14829457323167944</v>
      </c>
      <c r="J102" t="str">
        <f>IF(B102&lt;=0.4633851947, "Tinggi", IF(A1&lt;=0.7861643253, "Sedang", "Rendah"))</f>
        <v>Tinggi</v>
      </c>
      <c r="K102" t="str">
        <f>IF(I102&lt;=0.3342735424, "Sangat Tinggi", IF(I102&lt;=0.5279410208, "Tinggi", IF(I102&lt;=0.7216084992, "Rata-rata", IF(I102&lt;=0.9152759776, "Rendah", "Sangat Rendah"))))</f>
        <v>Sangat Tinggi</v>
      </c>
    </row>
    <row r="103" spans="1:11" x14ac:dyDescent="0.35">
      <c r="A103" t="s">
        <v>80</v>
      </c>
      <c r="B103">
        <v>0.2155899007107589</v>
      </c>
      <c r="C103">
        <v>0.21710783956190927</v>
      </c>
      <c r="D103">
        <v>0.21860003344959456</v>
      </c>
      <c r="E103">
        <v>0.22057346747694329</v>
      </c>
      <c r="F103">
        <v>0.2259914718594187</v>
      </c>
      <c r="G103">
        <v>0.2252546559260038</v>
      </c>
      <c r="H103">
        <v>0.22844008500338475</v>
      </c>
      <c r="I103">
        <f t="shared" si="0"/>
        <v>0.22165106485543046</v>
      </c>
      <c r="J103" t="str">
        <f t="shared" ref="J103:J124" si="1">IF(B103&lt;=0.4633851947, "Tinggi", IF(A2&lt;=0.7861643253, "Sedang", "Rendah"))</f>
        <v>Tinggi</v>
      </c>
      <c r="K103" t="str">
        <f t="shared" ref="K103:K124" si="2">IF(I103&lt;=0.3342735424, "Sangat Tinggi", IF(I103&lt;=0.5279410208, "Tinggi", IF(I103&lt;=0.7216084992, "Rata-rata", IF(I103&lt;=0.9152759776, "Rendah", "Sangat Rendah"))))</f>
        <v>Sangat Tinggi</v>
      </c>
    </row>
    <row r="104" spans="1:11" x14ac:dyDescent="0.35">
      <c r="A104" t="s">
        <v>291</v>
      </c>
      <c r="B104">
        <v>0.44618716860121788</v>
      </c>
      <c r="C104">
        <v>0.44706332435901591</v>
      </c>
      <c r="D104">
        <v>0.44681710550028814</v>
      </c>
      <c r="E104">
        <v>0.44859194420490622</v>
      </c>
      <c r="F104">
        <v>0.44596206049841647</v>
      </c>
      <c r="G104">
        <v>0.44619826768636145</v>
      </c>
      <c r="H104">
        <v>0.44955429786140383</v>
      </c>
      <c r="I104">
        <f t="shared" si="0"/>
        <v>0.44719630981594433</v>
      </c>
      <c r="J104" t="str">
        <f t="shared" si="1"/>
        <v>Tinggi</v>
      </c>
      <c r="K104" t="str">
        <f t="shared" si="2"/>
        <v>Tinggi</v>
      </c>
    </row>
    <row r="105" spans="1:11" x14ac:dyDescent="0.35">
      <c r="A105" t="s">
        <v>289</v>
      </c>
      <c r="B105">
        <v>0.7078965461606207</v>
      </c>
      <c r="C105">
        <v>0.69642180730092595</v>
      </c>
      <c r="D105">
        <v>0.68367275667209382</v>
      </c>
      <c r="E105">
        <v>0.67809636396607975</v>
      </c>
      <c r="F105">
        <v>0.65209666014537859</v>
      </c>
      <c r="G105">
        <v>0.63564768987823272</v>
      </c>
      <c r="H105">
        <v>0.62221917939477323</v>
      </c>
      <c r="I105">
        <f t="shared" si="0"/>
        <v>0.668007286216872</v>
      </c>
      <c r="J105" t="str">
        <f t="shared" si="1"/>
        <v>Rendah</v>
      </c>
      <c r="K105" t="str">
        <f t="shared" si="2"/>
        <v>Rata-rata</v>
      </c>
    </row>
    <row r="106" spans="1:11" x14ac:dyDescent="0.35">
      <c r="A106" t="s">
        <v>295</v>
      </c>
      <c r="B106">
        <v>0.24655691515171996</v>
      </c>
      <c r="C106">
        <v>0.24967888311994538</v>
      </c>
      <c r="D106">
        <v>0.25126394795162071</v>
      </c>
      <c r="E106">
        <v>0.22249269289069484</v>
      </c>
      <c r="F106">
        <v>0.22306987391128472</v>
      </c>
      <c r="G106">
        <v>0.22505757503747373</v>
      </c>
      <c r="H106">
        <v>0.22600656933719956</v>
      </c>
      <c r="I106">
        <f t="shared" si="0"/>
        <v>0.23487520819999125</v>
      </c>
      <c r="J106" t="str">
        <f t="shared" si="1"/>
        <v>Tinggi</v>
      </c>
      <c r="K106" t="str">
        <f t="shared" si="2"/>
        <v>Sangat Tinggi</v>
      </c>
    </row>
    <row r="107" spans="1:11" x14ac:dyDescent="0.35">
      <c r="A107" t="s">
        <v>76</v>
      </c>
      <c r="B107">
        <v>1.1133454198374684</v>
      </c>
      <c r="C107">
        <v>1.1134464149888623</v>
      </c>
      <c r="D107">
        <v>1.1128136112787446</v>
      </c>
      <c r="E107">
        <v>1.1147623516135901</v>
      </c>
      <c r="F107">
        <v>1.1103737480724953</v>
      </c>
      <c r="G107">
        <v>1.1055435057214835</v>
      </c>
      <c r="H107">
        <v>1.0923191433902735</v>
      </c>
      <c r="I107">
        <f t="shared" si="0"/>
        <v>1.1089434564147027</v>
      </c>
      <c r="J107" t="str">
        <f t="shared" si="1"/>
        <v>Rendah</v>
      </c>
      <c r="K107" t="str">
        <f t="shared" si="2"/>
        <v>Sangat Rendah</v>
      </c>
    </row>
    <row r="108" spans="1:11" x14ac:dyDescent="0.35">
      <c r="A108" t="s">
        <v>77</v>
      </c>
      <c r="B108">
        <v>0.44419135450285158</v>
      </c>
      <c r="C108">
        <v>0.44577897468635003</v>
      </c>
      <c r="D108">
        <v>0.44889873089665483</v>
      </c>
      <c r="E108">
        <v>0.42155320998212464</v>
      </c>
      <c r="F108">
        <v>0.42651665355218132</v>
      </c>
      <c r="G108">
        <v>0.4311134050542077</v>
      </c>
      <c r="H108">
        <v>0.43267025364360445</v>
      </c>
      <c r="I108">
        <f t="shared" si="0"/>
        <v>0.43581751175971067</v>
      </c>
      <c r="J108" t="str">
        <f t="shared" si="1"/>
        <v>Tinggi</v>
      </c>
      <c r="K108" t="str">
        <f t="shared" si="2"/>
        <v>Tinggi</v>
      </c>
    </row>
    <row r="109" spans="1:11" x14ac:dyDescent="0.35">
      <c r="A109" t="s">
        <v>290</v>
      </c>
      <c r="B109">
        <v>0.12322611518838007</v>
      </c>
      <c r="C109">
        <v>0.12199870367110019</v>
      </c>
      <c r="D109">
        <v>0.12204434774883041</v>
      </c>
      <c r="E109">
        <v>0.15147070535910498</v>
      </c>
      <c r="F109">
        <v>0.15317207894604512</v>
      </c>
      <c r="G109">
        <v>0.1555941289370123</v>
      </c>
      <c r="H109">
        <v>0.15673636468648383</v>
      </c>
      <c r="I109">
        <f t="shared" si="0"/>
        <v>0.14060606350527954</v>
      </c>
      <c r="J109" t="str">
        <f t="shared" si="1"/>
        <v>Tinggi</v>
      </c>
      <c r="K109" t="str">
        <f t="shared" si="2"/>
        <v>Sangat Tinggi</v>
      </c>
    </row>
    <row r="110" spans="1:11" x14ac:dyDescent="0.35">
      <c r="A110" t="s">
        <v>283</v>
      </c>
      <c r="B110">
        <v>0.16851017060042783</v>
      </c>
      <c r="C110">
        <v>0.1702068377770436</v>
      </c>
      <c r="D110">
        <v>0.17133264422469016</v>
      </c>
      <c r="E110">
        <v>0.1591385445671068</v>
      </c>
      <c r="F110">
        <v>0.15953313472922884</v>
      </c>
      <c r="G110">
        <v>0.16032463837153973</v>
      </c>
      <c r="H110">
        <v>0.16371883490734618</v>
      </c>
      <c r="I110">
        <f t="shared" si="0"/>
        <v>0.16468068645391187</v>
      </c>
      <c r="J110" t="str">
        <f t="shared" si="1"/>
        <v>Tinggi</v>
      </c>
      <c r="K110" t="str">
        <f t="shared" si="2"/>
        <v>Sangat Tinggi</v>
      </c>
    </row>
    <row r="111" spans="1:11" x14ac:dyDescent="0.35">
      <c r="A111" t="s">
        <v>298</v>
      </c>
      <c r="B111">
        <v>0.24129549493589453</v>
      </c>
      <c r="C111">
        <v>0.24491257565646019</v>
      </c>
      <c r="D111">
        <v>0.24878178497811781</v>
      </c>
      <c r="E111">
        <v>0.25022530203269655</v>
      </c>
      <c r="F111">
        <v>0.25227245549690724</v>
      </c>
      <c r="G111">
        <v>0.25778947363087218</v>
      </c>
      <c r="H111">
        <v>0.26112325715778434</v>
      </c>
      <c r="I111">
        <f t="shared" si="0"/>
        <v>0.25091433484124753</v>
      </c>
      <c r="J111" t="str">
        <f t="shared" si="1"/>
        <v>Tinggi</v>
      </c>
      <c r="K111" t="str">
        <f t="shared" si="2"/>
        <v>Sangat Tinggi</v>
      </c>
    </row>
    <row r="112" spans="1:11" x14ac:dyDescent="0.35">
      <c r="A112" t="s">
        <v>281</v>
      </c>
      <c r="B112">
        <v>0.56566227924459422</v>
      </c>
      <c r="C112">
        <v>0.57218758424116178</v>
      </c>
      <c r="D112">
        <v>0.56921843377098746</v>
      </c>
      <c r="E112">
        <v>0.54568326973629155</v>
      </c>
      <c r="F112">
        <v>0.56061045590371983</v>
      </c>
      <c r="G112">
        <v>0.5665055271497762</v>
      </c>
      <c r="H112">
        <v>0.56767988252291568</v>
      </c>
      <c r="I112">
        <f t="shared" si="0"/>
        <v>0.56393534750992091</v>
      </c>
      <c r="J112" t="str">
        <f t="shared" si="1"/>
        <v>Rendah</v>
      </c>
      <c r="K112" t="str">
        <f t="shared" si="2"/>
        <v>Rata-rata</v>
      </c>
    </row>
    <row r="113" spans="1:11" x14ac:dyDescent="0.35">
      <c r="A113" t="s">
        <v>286</v>
      </c>
      <c r="B113">
        <v>0.42094102801290018</v>
      </c>
      <c r="C113">
        <v>0.4229364199901951</v>
      </c>
      <c r="D113">
        <v>0.42446139012541634</v>
      </c>
      <c r="E113">
        <v>0.44625984115321821</v>
      </c>
      <c r="F113">
        <v>0.44856034566313863</v>
      </c>
      <c r="G113">
        <v>0.4536526896631401</v>
      </c>
      <c r="H113">
        <v>0.45929275276719289</v>
      </c>
      <c r="I113">
        <f t="shared" si="0"/>
        <v>0.43944349533931454</v>
      </c>
      <c r="J113" t="str">
        <f t="shared" si="1"/>
        <v>Tinggi</v>
      </c>
      <c r="K113" t="str">
        <f t="shared" si="2"/>
        <v>Tinggi</v>
      </c>
    </row>
    <row r="114" spans="1:11" x14ac:dyDescent="0.35">
      <c r="A114" t="s">
        <v>284</v>
      </c>
      <c r="B114">
        <v>0.22999870472096662</v>
      </c>
      <c r="C114">
        <v>0.22973454370288074</v>
      </c>
      <c r="D114">
        <v>0.23309052442226089</v>
      </c>
      <c r="E114">
        <v>0.22880954764365327</v>
      </c>
      <c r="F114">
        <v>0.18536542670551981</v>
      </c>
      <c r="G114">
        <v>0.18403433104932709</v>
      </c>
      <c r="H114">
        <v>0.18136871561255319</v>
      </c>
      <c r="I114">
        <f t="shared" si="0"/>
        <v>0.21034311340816592</v>
      </c>
      <c r="J114" t="str">
        <f t="shared" si="1"/>
        <v>Tinggi</v>
      </c>
      <c r="K114" t="str">
        <f t="shared" si="2"/>
        <v>Sangat Tinggi</v>
      </c>
    </row>
    <row r="115" spans="1:11" x14ac:dyDescent="0.35">
      <c r="A115" t="s">
        <v>3</v>
      </c>
      <c r="B115">
        <v>0.86460801787250441</v>
      </c>
      <c r="C115">
        <v>0.86319622933074236</v>
      </c>
      <c r="D115">
        <v>0.86219641152851845</v>
      </c>
      <c r="E115">
        <v>0.88151583506499942</v>
      </c>
      <c r="F115">
        <v>0.89007089185822785</v>
      </c>
      <c r="G115">
        <v>0.89237824626125484</v>
      </c>
      <c r="H115">
        <v>0.89921595356460982</v>
      </c>
      <c r="I115">
        <f t="shared" si="0"/>
        <v>0.87902594078297958</v>
      </c>
      <c r="J115" t="str">
        <f t="shared" si="1"/>
        <v>Rendah</v>
      </c>
      <c r="K115" t="str">
        <f t="shared" si="2"/>
        <v>Rendah</v>
      </c>
    </row>
    <row r="116" spans="1:11" x14ac:dyDescent="0.35">
      <c r="A116" t="s">
        <v>285</v>
      </c>
      <c r="B116">
        <v>0.49451837221861433</v>
      </c>
      <c r="C116">
        <v>0.48545745970894461</v>
      </c>
      <c r="D116">
        <v>0.47339626167727517</v>
      </c>
      <c r="E116">
        <v>0.43072792044347802</v>
      </c>
      <c r="F116">
        <v>0.42500701697125415</v>
      </c>
      <c r="G116">
        <v>0.42429551664227932</v>
      </c>
      <c r="H116">
        <v>0.42538609484883355</v>
      </c>
      <c r="I116">
        <f t="shared" si="0"/>
        <v>0.45125552035866845</v>
      </c>
      <c r="J116" t="str">
        <f t="shared" si="1"/>
        <v>Rendah</v>
      </c>
      <c r="K116" t="str">
        <f t="shared" si="2"/>
        <v>Tinggi</v>
      </c>
    </row>
    <row r="117" spans="1:11" x14ac:dyDescent="0.35">
      <c r="A117" t="s">
        <v>12</v>
      </c>
      <c r="B117">
        <v>0.52402363978286615</v>
      </c>
      <c r="C117">
        <v>0.53126722337709598</v>
      </c>
      <c r="D117">
        <v>0.53103027167331274</v>
      </c>
      <c r="E117">
        <v>0.55656065294967771</v>
      </c>
      <c r="F117">
        <v>0.56026051874363925</v>
      </c>
      <c r="G117">
        <v>0.56183680947727765</v>
      </c>
      <c r="H117">
        <v>0.56265426906577098</v>
      </c>
      <c r="I117">
        <f t="shared" si="0"/>
        <v>0.5468047692956628</v>
      </c>
      <c r="J117" t="str">
        <f t="shared" si="1"/>
        <v>Rendah</v>
      </c>
      <c r="K117" t="str">
        <f t="shared" si="2"/>
        <v>Rata-rata</v>
      </c>
    </row>
    <row r="118" spans="1:11" x14ac:dyDescent="0.35">
      <c r="A118" t="s">
        <v>282</v>
      </c>
      <c r="B118">
        <v>0.50755920511874597</v>
      </c>
      <c r="C118">
        <v>0.50022954609324033</v>
      </c>
      <c r="D118">
        <v>0.49870050438496238</v>
      </c>
      <c r="E118">
        <v>0.49699616575824579</v>
      </c>
      <c r="F118">
        <v>0.49238141445515748</v>
      </c>
      <c r="G118">
        <v>0.4896365104858057</v>
      </c>
      <c r="H118">
        <v>0.4951402508057603</v>
      </c>
      <c r="I118">
        <f t="shared" si="0"/>
        <v>0.49723479958598826</v>
      </c>
      <c r="J118" t="str">
        <f t="shared" si="1"/>
        <v>Rendah</v>
      </c>
      <c r="K118" t="str">
        <f t="shared" si="2"/>
        <v>Tinggi</v>
      </c>
    </row>
    <row r="119" spans="1:11" x14ac:dyDescent="0.35">
      <c r="A119" t="s">
        <v>22</v>
      </c>
      <c r="B119">
        <v>0.48445320732528468</v>
      </c>
      <c r="C119">
        <v>0.47843356217491961</v>
      </c>
      <c r="D119">
        <v>0.46378271689343092</v>
      </c>
      <c r="E119">
        <v>0.52308837052638113</v>
      </c>
      <c r="F119">
        <v>0.52443030823273684</v>
      </c>
      <c r="G119">
        <v>0.52377048125862924</v>
      </c>
      <c r="H119">
        <v>0.52474212917941876</v>
      </c>
      <c r="I119">
        <f t="shared" si="0"/>
        <v>0.50324296794154311</v>
      </c>
      <c r="J119" t="str">
        <f t="shared" si="1"/>
        <v>Rendah</v>
      </c>
      <c r="K119" t="str">
        <f t="shared" si="2"/>
        <v>Tinggi</v>
      </c>
    </row>
    <row r="120" spans="1:11" x14ac:dyDescent="0.35">
      <c r="A120" t="s">
        <v>292</v>
      </c>
      <c r="B120">
        <v>0.64176644775806835</v>
      </c>
      <c r="C120">
        <v>0.64594559386163541</v>
      </c>
      <c r="D120">
        <v>0.65738614467577572</v>
      </c>
      <c r="E120">
        <v>0.6684877652469009</v>
      </c>
      <c r="F120">
        <v>0.67608914503893236</v>
      </c>
      <c r="G120">
        <v>0.68730451953271088</v>
      </c>
      <c r="H120">
        <v>0.69430832037457568</v>
      </c>
      <c r="I120">
        <f t="shared" si="0"/>
        <v>0.66732684806979992</v>
      </c>
      <c r="J120" t="str">
        <f t="shared" si="1"/>
        <v>Rendah</v>
      </c>
      <c r="K120" t="str">
        <f t="shared" si="2"/>
        <v>Rata-rata</v>
      </c>
    </row>
    <row r="121" spans="1:11" x14ac:dyDescent="0.35">
      <c r="A121" t="s">
        <v>6</v>
      </c>
      <c r="B121">
        <v>0.68302710906646769</v>
      </c>
      <c r="C121">
        <v>0.6817306053571599</v>
      </c>
      <c r="D121">
        <v>0.67987447316459604</v>
      </c>
      <c r="E121">
        <v>0.68118820016974257</v>
      </c>
      <c r="F121">
        <v>0.68318325428765581</v>
      </c>
      <c r="G121">
        <v>0.68598880376468363</v>
      </c>
      <c r="H121">
        <v>0.68789128976663338</v>
      </c>
      <c r="I121">
        <f t="shared" si="0"/>
        <v>0.68326910508241989</v>
      </c>
      <c r="J121" t="str">
        <f t="shared" si="1"/>
        <v>Rendah</v>
      </c>
      <c r="K121" t="str">
        <f t="shared" si="2"/>
        <v>Rata-rata</v>
      </c>
    </row>
    <row r="122" spans="1:11" x14ac:dyDescent="0.35">
      <c r="A122" t="s">
        <v>16</v>
      </c>
      <c r="B122">
        <v>0.59405815303316678</v>
      </c>
      <c r="C122">
        <v>0.59297610421068614</v>
      </c>
      <c r="D122">
        <v>0.59397928895141139</v>
      </c>
      <c r="E122">
        <v>0.63332370911153535</v>
      </c>
      <c r="F122">
        <v>0.63899573310769631</v>
      </c>
      <c r="G122">
        <v>0.6391228157848613</v>
      </c>
      <c r="H122">
        <v>0.64152539658491881</v>
      </c>
      <c r="I122">
        <f t="shared" si="0"/>
        <v>0.61914017154061085</v>
      </c>
      <c r="J122" t="str">
        <f t="shared" si="1"/>
        <v>Rendah</v>
      </c>
      <c r="K122" t="str">
        <f t="shared" si="2"/>
        <v>Rata-rata</v>
      </c>
    </row>
    <row r="123" spans="1:11" x14ac:dyDescent="0.35">
      <c r="A123" t="s">
        <v>293</v>
      </c>
      <c r="B123">
        <v>0.37429941606212336</v>
      </c>
      <c r="C123">
        <v>0.37607374551811629</v>
      </c>
      <c r="D123">
        <v>0.37805370712964514</v>
      </c>
      <c r="E123">
        <v>0.38417849893919054</v>
      </c>
      <c r="F123">
        <v>0.388550854997742</v>
      </c>
      <c r="G123">
        <v>0.39269176317565246</v>
      </c>
      <c r="H123">
        <v>0.39664437425949578</v>
      </c>
      <c r="I123">
        <f t="shared" si="0"/>
        <v>0.38435605144028079</v>
      </c>
      <c r="J123" t="str">
        <f t="shared" si="1"/>
        <v>Tinggi</v>
      </c>
      <c r="K123" t="str">
        <f t="shared" si="2"/>
        <v>Tinggi</v>
      </c>
    </row>
    <row r="124" spans="1:11" x14ac:dyDescent="0.35">
      <c r="A124" t="s">
        <v>287</v>
      </c>
      <c r="B124">
        <v>0.35783055454846646</v>
      </c>
      <c r="C124">
        <v>0.35859199987538448</v>
      </c>
      <c r="D124">
        <v>0.35952933589194269</v>
      </c>
      <c r="E124">
        <v>0.38142940740194636</v>
      </c>
      <c r="F124">
        <v>0.38272044441094516</v>
      </c>
      <c r="G124">
        <v>0.38474911684297547</v>
      </c>
      <c r="H124">
        <v>0.38642322089806413</v>
      </c>
      <c r="I124">
        <f t="shared" si="0"/>
        <v>0.37303915426710349</v>
      </c>
      <c r="J124" t="str">
        <f t="shared" si="1"/>
        <v>Tinggi</v>
      </c>
      <c r="K124" t="str">
        <f t="shared" si="2"/>
        <v>Tinggi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2E33-45AA-4B77-A4C1-D4FB520AF11B}">
  <sheetPr codeName="Sheet7">
    <tabColor rgb="FFFFFF00"/>
  </sheetPr>
  <dimension ref="A2:AC116"/>
  <sheetViews>
    <sheetView showGridLines="0" zoomScale="53" zoomScaleNormal="53" workbookViewId="0">
      <pane xSplit="5" ySplit="2" topLeftCell="X3" activePane="bottomRight" state="frozen"/>
      <selection activeCell="B1" sqref="B1"/>
      <selection pane="topRight" activeCell="F1" sqref="F1"/>
      <selection pane="bottomLeft" activeCell="B3" sqref="B3"/>
      <selection pane="bottomRight" activeCell="Z107" sqref="Z107"/>
    </sheetView>
  </sheetViews>
  <sheetFormatPr defaultRowHeight="14.5" x14ac:dyDescent="0.35"/>
  <cols>
    <col min="1" max="1" width="11.81640625" customWidth="1"/>
    <col min="2" max="2" width="23" customWidth="1"/>
    <col min="3" max="3" width="24" bestFit="1" customWidth="1"/>
    <col min="4" max="4" width="23.08984375" style="4" customWidth="1"/>
    <col min="5" max="5" width="9.08984375" customWidth="1"/>
    <col min="6" max="29" width="12.26953125" style="8" customWidth="1"/>
  </cols>
  <sheetData>
    <row r="2" spans="1:29" s="14" customFormat="1" ht="23.5" customHeight="1" x14ac:dyDescent="0.35">
      <c r="A2" s="6" t="s">
        <v>0</v>
      </c>
      <c r="B2" s="6" t="s">
        <v>220</v>
      </c>
      <c r="C2" s="6" t="s">
        <v>1</v>
      </c>
      <c r="D2" s="6" t="s">
        <v>229</v>
      </c>
      <c r="E2" s="6" t="s">
        <v>238</v>
      </c>
      <c r="F2" s="28" t="s">
        <v>250</v>
      </c>
      <c r="G2" s="28" t="s">
        <v>247</v>
      </c>
      <c r="H2" s="28" t="s">
        <v>248</v>
      </c>
      <c r="I2" s="28" t="s">
        <v>254</v>
      </c>
      <c r="J2" s="28" t="s">
        <v>255</v>
      </c>
      <c r="K2" s="28" t="s">
        <v>256</v>
      </c>
      <c r="L2" s="28" t="s">
        <v>252</v>
      </c>
      <c r="M2" s="28" t="s">
        <v>251</v>
      </c>
      <c r="N2" s="28" t="s">
        <v>253</v>
      </c>
      <c r="O2" s="28" t="s">
        <v>257</v>
      </c>
      <c r="P2" s="28" t="s">
        <v>258</v>
      </c>
      <c r="Q2" s="28" t="s">
        <v>259</v>
      </c>
      <c r="R2" s="28" t="s">
        <v>260</v>
      </c>
      <c r="S2" s="28" t="s">
        <v>261</v>
      </c>
      <c r="T2" s="28" t="s">
        <v>262</v>
      </c>
      <c r="U2" s="28" t="s">
        <v>316</v>
      </c>
      <c r="V2" s="28" t="s">
        <v>317</v>
      </c>
      <c r="W2" s="28" t="s">
        <v>318</v>
      </c>
      <c r="X2" s="28" t="s">
        <v>263</v>
      </c>
      <c r="Y2" s="28" t="s">
        <v>264</v>
      </c>
      <c r="Z2" s="28" t="s">
        <v>265</v>
      </c>
      <c r="AA2" s="28" t="s">
        <v>313</v>
      </c>
      <c r="AB2" s="28" t="s">
        <v>314</v>
      </c>
      <c r="AC2" s="28" t="s">
        <v>315</v>
      </c>
    </row>
    <row r="3" spans="1:29" x14ac:dyDescent="0.35">
      <c r="A3" s="2" t="s">
        <v>3</v>
      </c>
      <c r="B3" s="2" t="s">
        <v>216</v>
      </c>
      <c r="C3" s="2" t="s">
        <v>30</v>
      </c>
      <c r="D3" s="5" t="s">
        <v>45</v>
      </c>
      <c r="E3" s="21">
        <v>1</v>
      </c>
      <c r="F3" s="11">
        <v>2.25</v>
      </c>
      <c r="G3" s="11">
        <v>3.02</v>
      </c>
      <c r="H3" s="11">
        <v>4.2</v>
      </c>
      <c r="I3" s="11">
        <v>2.75</v>
      </c>
      <c r="J3" s="11">
        <v>2.57</v>
      </c>
      <c r="K3" s="11">
        <v>2.95</v>
      </c>
      <c r="L3" s="11">
        <v>0.36699999999999999</v>
      </c>
      <c r="M3" s="11">
        <v>1.95</v>
      </c>
      <c r="N3" s="11">
        <v>2.4900000000000002</v>
      </c>
      <c r="O3" s="11">
        <v>7.51</v>
      </c>
      <c r="P3" s="11">
        <v>7.78</v>
      </c>
      <c r="Q3" s="11">
        <v>7.79</v>
      </c>
      <c r="R3" s="11">
        <v>20582.076739999997</v>
      </c>
      <c r="S3" s="11">
        <v>20984.925729999999</v>
      </c>
      <c r="T3" s="11">
        <v>21562.1348</v>
      </c>
      <c r="U3" s="11">
        <f>LN(R3)</f>
        <v>9.9321759148897169</v>
      </c>
      <c r="V3" s="11">
        <f>LN(S3)</f>
        <v>9.9515596365667651</v>
      </c>
      <c r="W3" s="11">
        <f>LN(T3)</f>
        <v>9.9786940368186912</v>
      </c>
      <c r="X3" s="11">
        <v>709936</v>
      </c>
      <c r="Y3" s="11">
        <v>719645</v>
      </c>
      <c r="Z3" s="11">
        <v>796819</v>
      </c>
      <c r="AA3" s="11">
        <f>LN(X3)</f>
        <v>13.472930104109498</v>
      </c>
      <c r="AB3" s="11">
        <f>LN(Y3)</f>
        <v>13.486513313844823</v>
      </c>
      <c r="AC3" s="11">
        <f>LN(Z3)</f>
        <v>13.588382830349754</v>
      </c>
    </row>
    <row r="4" spans="1:29" x14ac:dyDescent="0.35">
      <c r="A4" s="2"/>
      <c r="B4" s="2" t="s">
        <v>216</v>
      </c>
      <c r="C4" s="2" t="s">
        <v>29</v>
      </c>
      <c r="D4" s="5" t="s">
        <v>45</v>
      </c>
      <c r="E4" s="21">
        <v>1</v>
      </c>
      <c r="F4" s="11">
        <v>3.25</v>
      </c>
      <c r="G4" s="11">
        <v>4.63</v>
      </c>
      <c r="H4" s="11">
        <v>4.41</v>
      </c>
      <c r="I4" s="11">
        <v>2.875</v>
      </c>
      <c r="J4" s="11">
        <v>3.24</v>
      </c>
      <c r="K4" s="11">
        <v>3.48</v>
      </c>
      <c r="L4" s="11">
        <v>2.0670000000000002</v>
      </c>
      <c r="M4" s="11">
        <v>2.4</v>
      </c>
      <c r="N4" s="11">
        <v>2.97</v>
      </c>
      <c r="O4" s="11">
        <v>8.89</v>
      </c>
      <c r="P4" s="11">
        <v>8.9</v>
      </c>
      <c r="Q4" s="11">
        <v>8.91</v>
      </c>
      <c r="R4" s="11">
        <v>9005.5852400000003</v>
      </c>
      <c r="S4" s="11">
        <v>9277.1246300000003</v>
      </c>
      <c r="T4" s="11">
        <v>9474.4215999999997</v>
      </c>
      <c r="U4" s="11">
        <f t="shared" ref="U4:U67" si="0">LN(R4)</f>
        <v>9.1056002460590619</v>
      </c>
      <c r="V4" s="11">
        <f t="shared" ref="V4:V67" si="1">LN(S4)</f>
        <v>9.1353069318629139</v>
      </c>
      <c r="W4" s="11">
        <f t="shared" ref="W4:W67" si="2">LN(T4)</f>
        <v>9.1563509832324321</v>
      </c>
      <c r="X4" s="11">
        <v>320184</v>
      </c>
      <c r="Y4" s="11">
        <v>339958</v>
      </c>
      <c r="Z4" s="11">
        <v>363850</v>
      </c>
      <c r="AA4" s="11">
        <f t="shared" ref="AA4:AC67" si="3">LN(X4)</f>
        <v>12.676651109526752</v>
      </c>
      <c r="AB4" s="11">
        <f t="shared" si="3"/>
        <v>12.736577359550193</v>
      </c>
      <c r="AC4" s="11">
        <f t="shared" si="3"/>
        <v>12.804496973775233</v>
      </c>
    </row>
    <row r="5" spans="1:29" x14ac:dyDescent="0.35">
      <c r="A5" s="2"/>
      <c r="B5" s="2" t="s">
        <v>216</v>
      </c>
      <c r="C5" s="2" t="s">
        <v>31</v>
      </c>
      <c r="D5" s="5" t="s">
        <v>45</v>
      </c>
      <c r="E5" s="21">
        <v>1</v>
      </c>
      <c r="F5" s="11">
        <v>0</v>
      </c>
      <c r="G5" s="11">
        <v>3.54</v>
      </c>
      <c r="H5" s="11">
        <v>4.82</v>
      </c>
      <c r="I5" s="11">
        <v>2.5</v>
      </c>
      <c r="J5" s="11">
        <v>3.53</v>
      </c>
      <c r="K5" s="11">
        <v>4.07</v>
      </c>
      <c r="L5" s="11">
        <v>0.36699999999999999</v>
      </c>
      <c r="M5" s="11">
        <v>1.29</v>
      </c>
      <c r="N5" s="11">
        <v>2.69</v>
      </c>
      <c r="O5" s="11">
        <v>10.08</v>
      </c>
      <c r="P5" s="11">
        <v>10.34</v>
      </c>
      <c r="Q5" s="11">
        <v>10.38</v>
      </c>
      <c r="R5" s="11">
        <v>30152.230159999999</v>
      </c>
      <c r="S5" s="11">
        <v>31261.497530000001</v>
      </c>
      <c r="T5" s="11">
        <v>33216.092530000002</v>
      </c>
      <c r="U5" s="11">
        <f t="shared" si="0"/>
        <v>10.314014168242327</v>
      </c>
      <c r="V5" s="11">
        <f t="shared" si="1"/>
        <v>10.350142508458228</v>
      </c>
      <c r="W5" s="11">
        <f t="shared" si="2"/>
        <v>10.410789752227364</v>
      </c>
      <c r="X5" s="11">
        <v>206507</v>
      </c>
      <c r="Y5" s="11">
        <v>230351</v>
      </c>
      <c r="Z5" s="11">
        <v>207167</v>
      </c>
      <c r="AA5" s="11">
        <f t="shared" si="3"/>
        <v>12.238089589113775</v>
      </c>
      <c r="AB5" s="11">
        <f t="shared" si="3"/>
        <v>12.347359511574522</v>
      </c>
      <c r="AC5" s="11">
        <f t="shared" si="3"/>
        <v>12.241280510273958</v>
      </c>
    </row>
    <row r="6" spans="1:29" x14ac:dyDescent="0.35">
      <c r="A6" s="2"/>
      <c r="B6" s="2" t="s">
        <v>217</v>
      </c>
      <c r="C6" s="2" t="s">
        <v>218</v>
      </c>
      <c r="D6" s="5" t="s">
        <v>48</v>
      </c>
      <c r="E6" s="21">
        <v>1</v>
      </c>
      <c r="F6" s="11">
        <v>1.5</v>
      </c>
      <c r="G6" s="11">
        <v>2.54</v>
      </c>
      <c r="H6" s="11">
        <v>3.81</v>
      </c>
      <c r="I6" s="11">
        <v>2.625</v>
      </c>
      <c r="J6" s="11">
        <v>2.44</v>
      </c>
      <c r="K6" s="11">
        <v>2.68</v>
      </c>
      <c r="L6" s="11">
        <v>0.86699999999999999</v>
      </c>
      <c r="M6" s="11">
        <v>0.86</v>
      </c>
      <c r="N6" s="11">
        <v>1.79</v>
      </c>
      <c r="O6" s="11">
        <v>7.11</v>
      </c>
      <c r="P6" s="11">
        <v>7.13</v>
      </c>
      <c r="Q6" s="11">
        <v>7.15</v>
      </c>
      <c r="R6" s="11">
        <v>1425.30294</v>
      </c>
      <c r="S6" s="11">
        <v>1470.8790200000001</v>
      </c>
      <c r="T6" s="11">
        <v>1565.4891100000002</v>
      </c>
      <c r="U6" s="11">
        <f t="shared" si="0"/>
        <v>7.2621396595824947</v>
      </c>
      <c r="V6" s="11">
        <f t="shared" si="1"/>
        <v>7.2936154738474102</v>
      </c>
      <c r="W6" s="11">
        <f t="shared" si="2"/>
        <v>7.3559535844982546</v>
      </c>
      <c r="X6" s="11">
        <v>552301</v>
      </c>
      <c r="Y6" s="11">
        <v>550932</v>
      </c>
      <c r="Z6" s="11">
        <v>590432</v>
      </c>
      <c r="AA6" s="11">
        <f t="shared" si="3"/>
        <v>13.221848466497816</v>
      </c>
      <c r="AB6" s="11">
        <f t="shared" si="3"/>
        <v>13.219366668540946</v>
      </c>
      <c r="AC6" s="11">
        <f t="shared" si="3"/>
        <v>13.288609751341609</v>
      </c>
    </row>
    <row r="7" spans="1:29" x14ac:dyDescent="0.35">
      <c r="A7" s="2"/>
      <c r="B7" s="2" t="s">
        <v>217</v>
      </c>
      <c r="C7" s="2" t="s">
        <v>219</v>
      </c>
      <c r="D7" s="5" t="s">
        <v>48</v>
      </c>
      <c r="E7" s="21">
        <v>1</v>
      </c>
      <c r="F7" s="11">
        <v>2.75</v>
      </c>
      <c r="G7" s="11">
        <v>2.72</v>
      </c>
      <c r="H7" s="11">
        <v>3.78</v>
      </c>
      <c r="I7" s="11">
        <v>2.125</v>
      </c>
      <c r="J7" s="11">
        <v>2.17</v>
      </c>
      <c r="K7" s="11">
        <v>2.5299999999999998</v>
      </c>
      <c r="L7" s="11">
        <v>1.2330000000000001</v>
      </c>
      <c r="M7" s="11">
        <v>0.95</v>
      </c>
      <c r="N7" s="11">
        <v>1.72</v>
      </c>
      <c r="O7" s="11">
        <v>6.41</v>
      </c>
      <c r="P7" s="11">
        <v>6.59</v>
      </c>
      <c r="Q7" s="11">
        <v>6.6</v>
      </c>
      <c r="R7" s="11">
        <v>1099.4500399999999</v>
      </c>
      <c r="S7" s="11">
        <v>1139.8572300000001</v>
      </c>
      <c r="T7" s="11">
        <v>1175.7833000000001</v>
      </c>
      <c r="U7" s="11">
        <f t="shared" si="0"/>
        <v>7.0025653701266064</v>
      </c>
      <c r="V7" s="11">
        <f t="shared" si="1"/>
        <v>7.0386582967036482</v>
      </c>
      <c r="W7" s="11">
        <f t="shared" si="2"/>
        <v>7.0696898427715249</v>
      </c>
      <c r="X7" s="11">
        <v>635562</v>
      </c>
      <c r="Y7" s="11">
        <v>635390</v>
      </c>
      <c r="Z7" s="11">
        <v>722854</v>
      </c>
      <c r="AA7" s="11">
        <f t="shared" si="3"/>
        <v>13.362264925828493</v>
      </c>
      <c r="AB7" s="11">
        <f t="shared" si="3"/>
        <v>13.361994262575987</v>
      </c>
      <c r="AC7" s="11">
        <f t="shared" si="3"/>
        <v>13.490962544372795</v>
      </c>
    </row>
    <row r="8" spans="1:29" x14ac:dyDescent="0.35">
      <c r="A8" s="2" t="s">
        <v>3</v>
      </c>
      <c r="B8" s="2" t="s">
        <v>212</v>
      </c>
      <c r="C8" s="2" t="s">
        <v>213</v>
      </c>
      <c r="D8" s="5" t="s">
        <v>45</v>
      </c>
      <c r="E8" s="21">
        <v>1</v>
      </c>
      <c r="F8" s="11">
        <v>2.25</v>
      </c>
      <c r="G8" s="11">
        <v>3.41</v>
      </c>
      <c r="H8" s="11">
        <v>4.57</v>
      </c>
      <c r="I8" s="11">
        <v>2.625</v>
      </c>
      <c r="J8" s="11">
        <v>2.82</v>
      </c>
      <c r="K8" s="11">
        <v>3.37</v>
      </c>
      <c r="L8" s="11">
        <v>0.82199999999999995</v>
      </c>
      <c r="M8" s="11">
        <v>3.42</v>
      </c>
      <c r="N8" s="11">
        <v>3.69</v>
      </c>
      <c r="O8" s="11">
        <v>8.61</v>
      </c>
      <c r="P8" s="11">
        <v>8.92</v>
      </c>
      <c r="Q8" s="11">
        <v>8.93</v>
      </c>
      <c r="R8" s="11">
        <v>23147.611199999999</v>
      </c>
      <c r="S8" s="11">
        <v>24360.809519999999</v>
      </c>
      <c r="T8" s="11">
        <v>26530.633109999999</v>
      </c>
      <c r="U8" s="11">
        <f t="shared" si="0"/>
        <v>10.049646866285174</v>
      </c>
      <c r="V8" s="11">
        <f t="shared" si="1"/>
        <v>10.100730952798772</v>
      </c>
      <c r="W8" s="11">
        <f t="shared" si="2"/>
        <v>10.186055310774675</v>
      </c>
      <c r="X8" s="11">
        <v>1842009</v>
      </c>
      <c r="Y8" s="11">
        <v>1978358</v>
      </c>
      <c r="Z8" s="11">
        <v>1691017</v>
      </c>
      <c r="AA8" s="11">
        <f t="shared" si="3"/>
        <v>14.426367381778938</v>
      </c>
      <c r="AB8" s="11">
        <f t="shared" si="3"/>
        <v>14.497777765687816</v>
      </c>
      <c r="AC8" s="11">
        <f t="shared" si="3"/>
        <v>14.340840681053129</v>
      </c>
    </row>
    <row r="9" spans="1:29" x14ac:dyDescent="0.35">
      <c r="A9" s="2"/>
      <c r="B9" s="2" t="s">
        <v>212</v>
      </c>
      <c r="C9" s="2" t="s">
        <v>214</v>
      </c>
      <c r="D9" s="5" t="s">
        <v>45</v>
      </c>
      <c r="E9" s="21">
        <v>1</v>
      </c>
      <c r="F9" s="11">
        <v>2.25</v>
      </c>
      <c r="G9" s="11">
        <v>3.71</v>
      </c>
      <c r="H9" s="11">
        <v>4.8600000000000003</v>
      </c>
      <c r="I9" s="11">
        <v>2.25</v>
      </c>
      <c r="J9" s="11">
        <v>3.86</v>
      </c>
      <c r="K9" s="11">
        <v>4.17</v>
      </c>
      <c r="L9" s="11">
        <v>0.34399999999999997</v>
      </c>
      <c r="M9" s="11">
        <v>4.09</v>
      </c>
      <c r="N9" s="11">
        <v>3.59</v>
      </c>
      <c r="O9" s="11">
        <v>10.83</v>
      </c>
      <c r="P9" s="11">
        <v>10.84</v>
      </c>
      <c r="Q9" s="11">
        <v>10.91</v>
      </c>
      <c r="R9" s="11">
        <v>39251.479209999998</v>
      </c>
      <c r="S9" s="11">
        <v>40746.775240000003</v>
      </c>
      <c r="T9" s="11">
        <v>41863.66575</v>
      </c>
      <c r="U9" s="11">
        <f t="shared" si="0"/>
        <v>10.577744409379402</v>
      </c>
      <c r="V9" s="11">
        <f t="shared" si="1"/>
        <v>10.615131980322928</v>
      </c>
      <c r="W9" s="11">
        <f t="shared" si="2"/>
        <v>10.642173563833278</v>
      </c>
      <c r="X9" s="11">
        <v>1141720</v>
      </c>
      <c r="Y9" s="11">
        <v>1191760</v>
      </c>
      <c r="Z9" s="11">
        <v>940374</v>
      </c>
      <c r="AA9" s="11">
        <f t="shared" si="3"/>
        <v>13.948046455247693</v>
      </c>
      <c r="AB9" s="11">
        <f t="shared" si="3"/>
        <v>13.990941764053474</v>
      </c>
      <c r="AC9" s="11">
        <f t="shared" si="3"/>
        <v>13.754032947456402</v>
      </c>
    </row>
    <row r="10" spans="1:29" x14ac:dyDescent="0.35">
      <c r="A10" s="2"/>
      <c r="B10" s="2" t="s">
        <v>212</v>
      </c>
      <c r="C10" s="2" t="s">
        <v>215</v>
      </c>
      <c r="D10" s="5" t="s">
        <v>45</v>
      </c>
      <c r="E10" s="21">
        <v>1</v>
      </c>
      <c r="F10" s="11">
        <v>2.5</v>
      </c>
      <c r="G10" s="11">
        <v>3.88</v>
      </c>
      <c r="H10" s="11">
        <v>4.93</v>
      </c>
      <c r="I10" s="11">
        <v>2.25</v>
      </c>
      <c r="J10" s="11">
        <v>3.79</v>
      </c>
      <c r="K10" s="11">
        <v>4.0999999999999996</v>
      </c>
      <c r="L10" s="11">
        <v>1.333</v>
      </c>
      <c r="M10" s="11">
        <v>3.92</v>
      </c>
      <c r="N10" s="11">
        <v>3.48</v>
      </c>
      <c r="O10" s="11">
        <v>11.82</v>
      </c>
      <c r="P10" s="11">
        <v>11.84</v>
      </c>
      <c r="Q10" s="11">
        <v>11.85</v>
      </c>
      <c r="R10" s="11">
        <v>25060.987390000002</v>
      </c>
      <c r="S10" s="11">
        <v>26082.501550000001</v>
      </c>
      <c r="T10" s="11">
        <v>26488.277979999999</v>
      </c>
      <c r="U10" s="11">
        <f t="shared" si="0"/>
        <v>10.129067628711368</v>
      </c>
      <c r="V10" s="11">
        <f t="shared" si="1"/>
        <v>10.169019929768941</v>
      </c>
      <c r="W10" s="11">
        <f t="shared" si="2"/>
        <v>10.184457573735591</v>
      </c>
      <c r="X10" s="11">
        <v>852435</v>
      </c>
      <c r="Y10" s="11">
        <v>817237</v>
      </c>
      <c r="Z10" s="11">
        <v>652575</v>
      </c>
      <c r="AA10" s="11">
        <f t="shared" si="3"/>
        <v>13.655852238898598</v>
      </c>
      <c r="AB10" s="11">
        <f t="shared" si="3"/>
        <v>13.613684417454738</v>
      </c>
      <c r="AC10" s="11">
        <f t="shared" si="3"/>
        <v>13.388681354102335</v>
      </c>
    </row>
    <row r="11" spans="1:29" x14ac:dyDescent="0.35">
      <c r="A11" s="2" t="s">
        <v>28</v>
      </c>
      <c r="B11" s="2" t="s">
        <v>237</v>
      </c>
      <c r="C11" s="2" t="s">
        <v>28</v>
      </c>
      <c r="D11" s="5" t="s">
        <v>45</v>
      </c>
      <c r="E11" s="21">
        <v>1</v>
      </c>
      <c r="F11" s="11">
        <v>5</v>
      </c>
      <c r="G11" s="11">
        <v>5</v>
      </c>
      <c r="H11" s="11">
        <v>4.99</v>
      </c>
      <c r="I11" s="11">
        <v>3.6789999999999998</v>
      </c>
      <c r="J11" s="11">
        <v>3.85</v>
      </c>
      <c r="K11" s="11">
        <v>4.04</v>
      </c>
      <c r="L11" s="11">
        <v>4.1890000000000001</v>
      </c>
      <c r="M11" s="11">
        <v>4.45</v>
      </c>
      <c r="N11" s="11">
        <v>3.51</v>
      </c>
      <c r="O11" s="11">
        <v>11.17</v>
      </c>
      <c r="P11" s="11">
        <v>11.31</v>
      </c>
      <c r="Q11" s="11">
        <v>11.45</v>
      </c>
      <c r="R11" s="11">
        <v>702452.35</v>
      </c>
      <c r="S11" s="11">
        <v>734098.22</v>
      </c>
      <c r="T11" s="11">
        <v>762669.83</v>
      </c>
      <c r="U11" s="11">
        <f t="shared" si="0"/>
        <v>13.462332848708041</v>
      </c>
      <c r="V11" s="11">
        <f t="shared" si="1"/>
        <v>13.506398113358159</v>
      </c>
      <c r="W11" s="11">
        <f t="shared" si="2"/>
        <v>13.544580490532386</v>
      </c>
      <c r="X11" s="11">
        <v>5177314</v>
      </c>
      <c r="Y11" s="11">
        <v>5252396</v>
      </c>
      <c r="Z11" s="11">
        <v>5427233</v>
      </c>
      <c r="AA11" s="11">
        <f t="shared" si="3"/>
        <v>15.459796946932499</v>
      </c>
      <c r="AB11" s="11">
        <f t="shared" si="3"/>
        <v>15.474194911410075</v>
      </c>
      <c r="AC11" s="11">
        <f t="shared" si="3"/>
        <v>15.506939985604671</v>
      </c>
    </row>
    <row r="12" spans="1:29" x14ac:dyDescent="0.35">
      <c r="A12" s="2" t="s">
        <v>11</v>
      </c>
      <c r="B12" s="2" t="s">
        <v>101</v>
      </c>
      <c r="C12" s="2" t="s">
        <v>128</v>
      </c>
      <c r="D12" s="5" t="s">
        <v>45</v>
      </c>
      <c r="E12" s="21">
        <v>1</v>
      </c>
      <c r="F12" s="11">
        <v>4.5</v>
      </c>
      <c r="G12" s="11">
        <v>4.13</v>
      </c>
      <c r="H12" s="11">
        <v>4.8499999999999996</v>
      </c>
      <c r="I12" s="11">
        <v>3</v>
      </c>
      <c r="J12" s="11">
        <v>3.67</v>
      </c>
      <c r="K12" s="11">
        <v>3.77</v>
      </c>
      <c r="L12" s="11">
        <v>2.944</v>
      </c>
      <c r="M12" s="11">
        <v>4.13</v>
      </c>
      <c r="N12" s="11">
        <v>4.12</v>
      </c>
      <c r="O12" s="11">
        <v>10.54</v>
      </c>
      <c r="P12" s="11">
        <v>10.629999999999999</v>
      </c>
      <c r="Q12" s="11">
        <v>10.64</v>
      </c>
      <c r="R12" s="11">
        <v>11113.12</v>
      </c>
      <c r="S12" s="11">
        <v>11316.17</v>
      </c>
      <c r="T12" s="11">
        <v>12380.995940000001</v>
      </c>
      <c r="U12" s="11">
        <f t="shared" si="0"/>
        <v>9.3158816712916597</v>
      </c>
      <c r="V12" s="11">
        <f t="shared" si="1"/>
        <v>9.3339879552849307</v>
      </c>
      <c r="W12" s="11">
        <f t="shared" si="2"/>
        <v>9.423917990498822</v>
      </c>
      <c r="X12" s="11">
        <v>529003</v>
      </c>
      <c r="Y12" s="11">
        <v>556541</v>
      </c>
      <c r="Z12" s="11">
        <v>534532</v>
      </c>
      <c r="AA12" s="11">
        <f t="shared" si="3"/>
        <v>13.178749381901861</v>
      </c>
      <c r="AB12" s="11">
        <f t="shared" si="3"/>
        <v>13.229496121736805</v>
      </c>
      <c r="AC12" s="11">
        <f t="shared" si="3"/>
        <v>13.189146876691641</v>
      </c>
    </row>
    <row r="13" spans="1:29" x14ac:dyDescent="0.35">
      <c r="A13" s="2"/>
      <c r="B13" s="2" t="s">
        <v>101</v>
      </c>
      <c r="C13" s="2" t="s">
        <v>129</v>
      </c>
      <c r="D13" s="5" t="s">
        <v>45</v>
      </c>
      <c r="E13" s="21">
        <v>1</v>
      </c>
      <c r="F13" s="11">
        <v>1.75</v>
      </c>
      <c r="G13" s="11">
        <v>3.82</v>
      </c>
      <c r="H13" s="11">
        <v>5</v>
      </c>
      <c r="I13" s="11">
        <v>1.875</v>
      </c>
      <c r="J13" s="11">
        <v>3.79</v>
      </c>
      <c r="K13" s="11">
        <v>4.1399999999999997</v>
      </c>
      <c r="L13" s="11">
        <v>1.556</v>
      </c>
      <c r="M13" s="11">
        <v>2.98</v>
      </c>
      <c r="N13" s="11">
        <v>3.7</v>
      </c>
      <c r="O13" s="11">
        <v>11.324999999999999</v>
      </c>
      <c r="P13" s="11">
        <v>11.484999999999999</v>
      </c>
      <c r="Q13" s="11">
        <v>11.585000000000001</v>
      </c>
      <c r="R13" s="11">
        <v>25677.32</v>
      </c>
      <c r="S13" s="11">
        <v>26108.54</v>
      </c>
      <c r="T13" s="11">
        <v>27520.902750000001</v>
      </c>
      <c r="U13" s="11">
        <f t="shared" si="0"/>
        <v>10.153363390987154</v>
      </c>
      <c r="V13" s="11">
        <f t="shared" si="1"/>
        <v>10.17001774285667</v>
      </c>
      <c r="W13" s="11">
        <f t="shared" si="2"/>
        <v>10.222701094924957</v>
      </c>
      <c r="X13" s="11">
        <v>1207111</v>
      </c>
      <c r="Y13" s="11">
        <v>1258739</v>
      </c>
      <c r="Z13" s="11">
        <v>1033237</v>
      </c>
      <c r="AA13" s="11">
        <f t="shared" si="3"/>
        <v>14.003740459397262</v>
      </c>
      <c r="AB13" s="11">
        <f t="shared" si="3"/>
        <v>14.045620984148522</v>
      </c>
      <c r="AC13" s="11">
        <f t="shared" si="3"/>
        <v>13.848207150635018</v>
      </c>
    </row>
    <row r="14" spans="1:29" x14ac:dyDescent="0.35">
      <c r="A14" s="2"/>
      <c r="B14" s="2" t="s">
        <v>101</v>
      </c>
      <c r="C14" s="2" t="s">
        <v>130</v>
      </c>
      <c r="D14" s="5" t="s">
        <v>45</v>
      </c>
      <c r="E14" s="21">
        <v>1</v>
      </c>
      <c r="F14" s="11">
        <v>5</v>
      </c>
      <c r="G14" s="11">
        <v>4.5199999999999996</v>
      </c>
      <c r="H14" s="11">
        <v>4.95</v>
      </c>
      <c r="I14" s="11">
        <v>3.25</v>
      </c>
      <c r="J14" s="11">
        <v>3.85</v>
      </c>
      <c r="K14" s="11">
        <v>4.18</v>
      </c>
      <c r="L14" s="11">
        <v>2.589</v>
      </c>
      <c r="M14" s="11">
        <v>2.62</v>
      </c>
      <c r="N14" s="11">
        <v>3.48</v>
      </c>
      <c r="O14" s="11">
        <v>11.545</v>
      </c>
      <c r="P14" s="11">
        <v>11.745000000000001</v>
      </c>
      <c r="Q14" s="11">
        <v>11.905000000000001</v>
      </c>
      <c r="R14" s="11">
        <v>23406.33</v>
      </c>
      <c r="S14" s="11">
        <v>23811.3</v>
      </c>
      <c r="T14" s="11">
        <v>25264.16144</v>
      </c>
      <c r="U14" s="11">
        <f t="shared" si="0"/>
        <v>10.060761777584309</v>
      </c>
      <c r="V14" s="11">
        <f t="shared" si="1"/>
        <v>10.077915536898464</v>
      </c>
      <c r="W14" s="11">
        <f t="shared" si="2"/>
        <v>10.137142126595336</v>
      </c>
      <c r="X14" s="11">
        <v>1544421</v>
      </c>
      <c r="Y14" s="11">
        <v>1592545</v>
      </c>
      <c r="Z14" s="11">
        <v>1318330</v>
      </c>
      <c r="AA14" s="11">
        <f t="shared" si="3"/>
        <v>14.25015964079337</v>
      </c>
      <c r="AB14" s="11">
        <f t="shared" si="3"/>
        <v>14.280843923486049</v>
      </c>
      <c r="AC14" s="11">
        <f t="shared" si="3"/>
        <v>14.091876342067579</v>
      </c>
    </row>
    <row r="15" spans="1:29" x14ac:dyDescent="0.35">
      <c r="A15" s="2"/>
      <c r="B15" s="2" t="s">
        <v>101</v>
      </c>
      <c r="C15" s="2" t="s">
        <v>131</v>
      </c>
      <c r="D15" s="5" t="s">
        <v>45</v>
      </c>
      <c r="E15" s="21">
        <v>1</v>
      </c>
      <c r="F15" s="11">
        <v>4.75</v>
      </c>
      <c r="G15" s="11">
        <v>3.37</v>
      </c>
      <c r="H15" s="11">
        <v>4.51</v>
      </c>
      <c r="I15" s="11">
        <v>3.5</v>
      </c>
      <c r="J15" s="11">
        <v>2.63</v>
      </c>
      <c r="K15" s="11">
        <v>3.13</v>
      </c>
      <c r="L15" s="11">
        <v>4.6890000000000001</v>
      </c>
      <c r="M15" s="11">
        <v>4.0199999999999996</v>
      </c>
      <c r="N15" s="11">
        <v>4.34</v>
      </c>
      <c r="O15" s="11">
        <v>8.3650000000000002</v>
      </c>
      <c r="P15" s="11">
        <v>8.48</v>
      </c>
      <c r="Q15" s="11">
        <v>8.5</v>
      </c>
      <c r="R15" s="11">
        <v>34966.06</v>
      </c>
      <c r="S15" s="11">
        <v>34980.51</v>
      </c>
      <c r="T15" s="11">
        <v>37221.617200000001</v>
      </c>
      <c r="U15" s="11">
        <f t="shared" si="0"/>
        <v>10.462133155708761</v>
      </c>
      <c r="V15" s="11">
        <f t="shared" si="1"/>
        <v>10.462546328226173</v>
      </c>
      <c r="W15" s="11">
        <f t="shared" si="2"/>
        <v>10.524644979010523</v>
      </c>
      <c r="X15" s="11">
        <v>2786372</v>
      </c>
      <c r="Y15" s="11">
        <v>2897332</v>
      </c>
      <c r="Z15" s="11">
        <v>2736757</v>
      </c>
      <c r="AA15" s="11">
        <f t="shared" si="3"/>
        <v>14.840250949174941</v>
      </c>
      <c r="AB15" s="11">
        <f t="shared" si="3"/>
        <v>14.879300871496961</v>
      </c>
      <c r="AC15" s="11">
        <f t="shared" si="3"/>
        <v>14.822284200741919</v>
      </c>
    </row>
    <row r="16" spans="1:29" x14ac:dyDescent="0.35">
      <c r="A16" s="2"/>
      <c r="B16" s="2" t="s">
        <v>101</v>
      </c>
      <c r="C16" s="2" t="s">
        <v>132</v>
      </c>
      <c r="D16" s="5" t="s">
        <v>45</v>
      </c>
      <c r="E16" s="21">
        <v>1</v>
      </c>
      <c r="F16" s="11">
        <v>0</v>
      </c>
      <c r="G16" s="11">
        <v>3.73</v>
      </c>
      <c r="H16" s="11">
        <v>4.7699999999999996</v>
      </c>
      <c r="I16" s="11">
        <v>1.375</v>
      </c>
      <c r="J16" s="11">
        <v>3.32</v>
      </c>
      <c r="K16" s="11">
        <v>3.75</v>
      </c>
      <c r="L16" s="11">
        <v>0</v>
      </c>
      <c r="M16" s="11">
        <v>3.21</v>
      </c>
      <c r="N16" s="11">
        <v>3.35</v>
      </c>
      <c r="O16" s="11">
        <v>9.2949999999999999</v>
      </c>
      <c r="P16" s="11">
        <v>9.43</v>
      </c>
      <c r="Q16" s="11">
        <v>9.4849999999999994</v>
      </c>
      <c r="R16" s="11">
        <v>48458.99</v>
      </c>
      <c r="S16" s="11">
        <v>49286.82</v>
      </c>
      <c r="T16" s="11">
        <v>50732.54</v>
      </c>
      <c r="U16" s="11">
        <f t="shared" si="0"/>
        <v>10.788473152221831</v>
      </c>
      <c r="V16" s="11">
        <f t="shared" si="1"/>
        <v>10.805411981489137</v>
      </c>
      <c r="W16" s="11">
        <f t="shared" si="2"/>
        <v>10.834322798300033</v>
      </c>
      <c r="X16" s="11">
        <v>1953408</v>
      </c>
      <c r="Y16" s="11">
        <v>2006307</v>
      </c>
      <c r="Z16" s="11">
        <v>1592879</v>
      </c>
      <c r="AA16" s="11">
        <f t="shared" si="3"/>
        <v>14.485086097410491</v>
      </c>
      <c r="AB16" s="11">
        <f t="shared" si="3"/>
        <v>14.511806276671825</v>
      </c>
      <c r="AC16" s="11">
        <f t="shared" si="3"/>
        <v>14.281053628694037</v>
      </c>
    </row>
    <row r="17" spans="1:29" x14ac:dyDescent="0.35">
      <c r="A17" s="2"/>
      <c r="B17" s="2" t="s">
        <v>101</v>
      </c>
      <c r="C17" s="2" t="s">
        <v>114</v>
      </c>
      <c r="D17" s="5" t="s">
        <v>48</v>
      </c>
      <c r="E17" s="21">
        <v>1</v>
      </c>
      <c r="F17" s="11">
        <v>2</v>
      </c>
      <c r="G17" s="11">
        <v>3.07</v>
      </c>
      <c r="H17" s="11">
        <v>4.4000000000000004</v>
      </c>
      <c r="I17" s="11">
        <v>2.25</v>
      </c>
      <c r="J17" s="11">
        <v>2.14</v>
      </c>
      <c r="K17" s="11">
        <v>2.63</v>
      </c>
      <c r="L17" s="11">
        <v>1.4</v>
      </c>
      <c r="M17" s="11">
        <v>1.59</v>
      </c>
      <c r="N17" s="11">
        <v>2.31</v>
      </c>
      <c r="O17" s="11">
        <v>7.1099999999999994</v>
      </c>
      <c r="P17" s="11">
        <v>7.12</v>
      </c>
      <c r="Q17" s="11">
        <v>7.1400000000000006</v>
      </c>
      <c r="R17" s="11">
        <v>8388.23</v>
      </c>
      <c r="S17" s="11">
        <v>8526.3700000000008</v>
      </c>
      <c r="T17" s="11">
        <v>9425.3684600000015</v>
      </c>
      <c r="U17" s="11">
        <f t="shared" si="0"/>
        <v>9.0345848117698733</v>
      </c>
      <c r="V17" s="11">
        <f t="shared" si="1"/>
        <v>9.0509189930525604</v>
      </c>
      <c r="W17" s="11">
        <f t="shared" si="2"/>
        <v>9.1511601054512699</v>
      </c>
      <c r="X17" s="11">
        <v>1175885</v>
      </c>
      <c r="Y17" s="11">
        <v>222589</v>
      </c>
      <c r="Z17" s="11">
        <v>1390522</v>
      </c>
      <c r="AA17" s="11">
        <f t="shared" si="3"/>
        <v>13.977531613543396</v>
      </c>
      <c r="AB17" s="11">
        <f t="shared" si="3"/>
        <v>12.313082300609759</v>
      </c>
      <c r="AC17" s="11">
        <f t="shared" si="3"/>
        <v>14.145189774177885</v>
      </c>
    </row>
    <row r="18" spans="1:29" x14ac:dyDescent="0.35">
      <c r="A18" s="2"/>
      <c r="B18" s="2" t="s">
        <v>102</v>
      </c>
      <c r="C18" s="2" t="s">
        <v>126</v>
      </c>
      <c r="D18" s="5" t="s">
        <v>48</v>
      </c>
      <c r="E18" s="5">
        <v>0</v>
      </c>
      <c r="F18" s="11">
        <v>0</v>
      </c>
      <c r="G18" s="11">
        <v>3.3</v>
      </c>
      <c r="H18" s="11">
        <v>4.4400000000000004</v>
      </c>
      <c r="I18" s="11">
        <v>3</v>
      </c>
      <c r="J18" s="11">
        <v>2.95</v>
      </c>
      <c r="K18" s="11">
        <v>3.21</v>
      </c>
      <c r="L18" s="11">
        <v>1.111</v>
      </c>
      <c r="M18" s="11">
        <v>1.9</v>
      </c>
      <c r="N18" s="11">
        <v>2.39</v>
      </c>
      <c r="O18" s="11">
        <v>8.2149999999999999</v>
      </c>
      <c r="P18" s="11">
        <v>8.23</v>
      </c>
      <c r="Q18" s="11">
        <v>8.245000000000001</v>
      </c>
      <c r="R18" s="11">
        <v>10705.18</v>
      </c>
      <c r="S18" s="11">
        <v>11075.46</v>
      </c>
      <c r="T18" s="11">
        <v>11668.243920000001</v>
      </c>
      <c r="U18" s="11">
        <f t="shared" si="0"/>
        <v>9.2784830154550502</v>
      </c>
      <c r="V18" s="11">
        <f t="shared" si="1"/>
        <v>9.3124871290394964</v>
      </c>
      <c r="W18" s="11">
        <f t="shared" si="2"/>
        <v>9.3646262358085295</v>
      </c>
      <c r="X18" s="11">
        <v>438371</v>
      </c>
      <c r="Y18" s="11">
        <v>472075</v>
      </c>
      <c r="Z18" s="11">
        <v>519389</v>
      </c>
      <c r="AA18" s="11">
        <f t="shared" si="3"/>
        <v>12.990820862792923</v>
      </c>
      <c r="AB18" s="11">
        <f t="shared" si="3"/>
        <v>13.064893150249778</v>
      </c>
      <c r="AC18" s="11">
        <f t="shared" si="3"/>
        <v>13.160408399703888</v>
      </c>
    </row>
    <row r="19" spans="1:29" x14ac:dyDescent="0.35">
      <c r="A19" s="2"/>
      <c r="B19" s="2" t="s">
        <v>102</v>
      </c>
      <c r="C19" s="2" t="s">
        <v>32</v>
      </c>
      <c r="D19" s="5" t="s">
        <v>48</v>
      </c>
      <c r="E19" s="5">
        <v>0</v>
      </c>
      <c r="F19" s="11">
        <v>2</v>
      </c>
      <c r="G19" s="11">
        <v>3.06</v>
      </c>
      <c r="H19" s="11">
        <v>4.22</v>
      </c>
      <c r="I19" s="11">
        <v>1.875</v>
      </c>
      <c r="J19" s="11">
        <v>2.64</v>
      </c>
      <c r="K19" s="11">
        <v>2.9</v>
      </c>
      <c r="L19" s="11">
        <v>1.0109999999999999</v>
      </c>
      <c r="M19" s="11">
        <v>1.55</v>
      </c>
      <c r="N19" s="11">
        <v>2.2400000000000002</v>
      </c>
      <c r="O19" s="11">
        <v>7.0600000000000005</v>
      </c>
      <c r="P19" s="11">
        <v>7.24</v>
      </c>
      <c r="Q19" s="11">
        <v>7.51</v>
      </c>
      <c r="R19" s="11">
        <v>7402.14</v>
      </c>
      <c r="S19" s="11">
        <v>7657.51</v>
      </c>
      <c r="T19" s="11">
        <v>8409.56</v>
      </c>
      <c r="U19" s="11">
        <f t="shared" si="0"/>
        <v>8.9095244265743165</v>
      </c>
      <c r="V19" s="11">
        <f t="shared" si="1"/>
        <v>8.9434421446153163</v>
      </c>
      <c r="W19" s="11">
        <f t="shared" si="2"/>
        <v>9.0371244329300726</v>
      </c>
      <c r="X19" s="11">
        <v>846262</v>
      </c>
      <c r="Y19" s="11">
        <v>868132</v>
      </c>
      <c r="Z19" s="11">
        <v>909343</v>
      </c>
      <c r="AA19" s="11">
        <f t="shared" si="3"/>
        <v>13.648584283314879</v>
      </c>
      <c r="AB19" s="11">
        <f t="shared" si="3"/>
        <v>13.674099055813167</v>
      </c>
      <c r="AC19" s="11">
        <f t="shared" si="3"/>
        <v>13.720477639719411</v>
      </c>
    </row>
    <row r="20" spans="1:29" x14ac:dyDescent="0.35">
      <c r="A20" s="2"/>
      <c r="B20" s="2" t="s">
        <v>102</v>
      </c>
      <c r="C20" s="2" t="s">
        <v>127</v>
      </c>
      <c r="D20" s="5" t="s">
        <v>48</v>
      </c>
      <c r="E20" s="5">
        <v>0</v>
      </c>
      <c r="F20" s="11">
        <v>2.25</v>
      </c>
      <c r="G20" s="11">
        <v>3.14</v>
      </c>
      <c r="H20" s="11">
        <v>4.3600000000000003</v>
      </c>
      <c r="I20" s="11">
        <v>2.5</v>
      </c>
      <c r="J20" s="11">
        <v>2.59</v>
      </c>
      <c r="K20" s="11">
        <v>3.09</v>
      </c>
      <c r="L20" s="11">
        <v>1.0329999999999999</v>
      </c>
      <c r="M20" s="11">
        <v>2.4</v>
      </c>
      <c r="N20" s="11">
        <v>2.99</v>
      </c>
      <c r="O20" s="11">
        <v>7.6950000000000003</v>
      </c>
      <c r="P20" s="11">
        <v>7.8249999999999993</v>
      </c>
      <c r="Q20" s="11">
        <v>7.98</v>
      </c>
      <c r="R20" s="11">
        <v>25791.03</v>
      </c>
      <c r="S20" s="11">
        <v>26683.95</v>
      </c>
      <c r="T20" s="11">
        <v>28420.2186</v>
      </c>
      <c r="U20" s="11">
        <f t="shared" si="0"/>
        <v>10.157782036038341</v>
      </c>
      <c r="V20" s="11">
        <f t="shared" si="1"/>
        <v>10.191817540045609</v>
      </c>
      <c r="W20" s="11">
        <f t="shared" si="2"/>
        <v>10.254856093387872</v>
      </c>
      <c r="X20" s="11">
        <v>1161202</v>
      </c>
      <c r="Y20" s="11">
        <v>1195947</v>
      </c>
      <c r="Z20" s="11">
        <v>1227390</v>
      </c>
      <c r="AA20" s="11">
        <f t="shared" si="3"/>
        <v>13.964966233487312</v>
      </c>
      <c r="AB20" s="11">
        <f t="shared" si="3"/>
        <v>13.994448898129532</v>
      </c>
      <c r="AC20" s="11">
        <f t="shared" si="3"/>
        <v>14.020400521600701</v>
      </c>
    </row>
    <row r="21" spans="1:29" x14ac:dyDescent="0.35">
      <c r="A21" s="2"/>
      <c r="B21" s="2" t="s">
        <v>103</v>
      </c>
      <c r="C21" s="2" t="s">
        <v>121</v>
      </c>
      <c r="D21" s="5" t="s">
        <v>45</v>
      </c>
      <c r="E21" s="21">
        <v>1</v>
      </c>
      <c r="F21" s="11">
        <v>2.25</v>
      </c>
      <c r="G21" s="11">
        <v>3.52</v>
      </c>
      <c r="H21" s="11">
        <v>4.76</v>
      </c>
      <c r="I21" s="11">
        <v>3.25</v>
      </c>
      <c r="J21" s="11">
        <v>3.74</v>
      </c>
      <c r="K21" s="11">
        <v>4</v>
      </c>
      <c r="L21" s="11">
        <v>1.778</v>
      </c>
      <c r="M21" s="11">
        <v>3.21</v>
      </c>
      <c r="N21" s="11">
        <v>3.14</v>
      </c>
      <c r="O21" s="11">
        <v>10.115</v>
      </c>
      <c r="P21" s="11">
        <v>10.25</v>
      </c>
      <c r="Q21" s="11">
        <v>10.395</v>
      </c>
      <c r="R21" s="11">
        <v>4533.55</v>
      </c>
      <c r="S21" s="11">
        <v>4482.1000000000004</v>
      </c>
      <c r="T21" s="11">
        <v>4738.26</v>
      </c>
      <c r="U21" s="11">
        <f t="shared" si="0"/>
        <v>8.4192605760315775</v>
      </c>
      <c r="V21" s="11">
        <f t="shared" si="1"/>
        <v>8.4078469655800703</v>
      </c>
      <c r="W21" s="11">
        <f t="shared" si="2"/>
        <v>8.4634252586880105</v>
      </c>
      <c r="X21" s="11">
        <v>155798</v>
      </c>
      <c r="Y21" s="11">
        <v>163639</v>
      </c>
      <c r="Z21" s="11">
        <v>180902</v>
      </c>
      <c r="AA21" s="11">
        <f t="shared" si="3"/>
        <v>11.956315575365915</v>
      </c>
      <c r="AB21" s="11">
        <f t="shared" si="3"/>
        <v>12.005418061049351</v>
      </c>
      <c r="AC21" s="11">
        <f t="shared" si="3"/>
        <v>12.105710727154223</v>
      </c>
    </row>
    <row r="22" spans="1:29" x14ac:dyDescent="0.35">
      <c r="A22" s="2"/>
      <c r="B22" s="2" t="s">
        <v>103</v>
      </c>
      <c r="C22" s="2" t="s">
        <v>122</v>
      </c>
      <c r="D22" s="5" t="s">
        <v>45</v>
      </c>
      <c r="E22" s="21">
        <v>1</v>
      </c>
      <c r="F22" s="11">
        <v>0</v>
      </c>
      <c r="G22" s="11">
        <v>3.22</v>
      </c>
      <c r="H22" s="11">
        <v>4.47</v>
      </c>
      <c r="I22" s="11">
        <v>2.75</v>
      </c>
      <c r="J22" s="11">
        <v>2.87</v>
      </c>
      <c r="K22" s="11">
        <v>3.1</v>
      </c>
      <c r="L22" s="11">
        <v>1.089</v>
      </c>
      <c r="M22" s="11">
        <v>1.54</v>
      </c>
      <c r="N22" s="11">
        <v>3.03</v>
      </c>
      <c r="O22" s="11">
        <v>7.1400000000000006</v>
      </c>
      <c r="P22" s="11">
        <v>7.39</v>
      </c>
      <c r="Q22" s="11">
        <v>7.6349999999999998</v>
      </c>
      <c r="R22" s="11">
        <v>10488.74</v>
      </c>
      <c r="S22" s="11">
        <v>10489.98</v>
      </c>
      <c r="T22" s="11">
        <v>10521.2</v>
      </c>
      <c r="U22" s="11">
        <f t="shared" si="0"/>
        <v>9.2580575797813704</v>
      </c>
      <c r="V22" s="11">
        <f t="shared" si="1"/>
        <v>9.2581757948108319</v>
      </c>
      <c r="W22" s="11">
        <f t="shared" si="2"/>
        <v>9.2611475482274557</v>
      </c>
      <c r="X22" s="11">
        <v>1082691</v>
      </c>
      <c r="Y22" s="11">
        <v>1110529</v>
      </c>
      <c r="Z22" s="11">
        <v>1192360</v>
      </c>
      <c r="AA22" s="11">
        <f t="shared" si="3"/>
        <v>13.894960166712487</v>
      </c>
      <c r="AB22" s="11">
        <f t="shared" si="3"/>
        <v>13.920347036338544</v>
      </c>
      <c r="AC22" s="11">
        <f t="shared" si="3"/>
        <v>13.991445094433377</v>
      </c>
    </row>
    <row r="23" spans="1:29" x14ac:dyDescent="0.35">
      <c r="A23" s="2"/>
      <c r="B23" s="2" t="s">
        <v>103</v>
      </c>
      <c r="C23" s="2" t="s">
        <v>123</v>
      </c>
      <c r="D23" s="5" t="s">
        <v>48</v>
      </c>
      <c r="E23" s="21">
        <v>1</v>
      </c>
      <c r="F23" s="11">
        <v>0</v>
      </c>
      <c r="G23" s="11">
        <v>3.38</v>
      </c>
      <c r="H23" s="11">
        <v>4.45</v>
      </c>
      <c r="I23" s="11">
        <v>0</v>
      </c>
      <c r="J23" s="11">
        <v>2.4500000000000002</v>
      </c>
      <c r="K23" s="11">
        <v>2.78</v>
      </c>
      <c r="L23" s="11">
        <v>0</v>
      </c>
      <c r="M23" s="11">
        <v>1.55</v>
      </c>
      <c r="N23" s="11">
        <v>2.36</v>
      </c>
      <c r="O23" s="11">
        <v>6.4849999999999994</v>
      </c>
      <c r="P23" s="11">
        <v>6.8049999999999997</v>
      </c>
      <c r="Q23" s="11">
        <v>6.93</v>
      </c>
      <c r="R23" s="11">
        <v>9162.81</v>
      </c>
      <c r="S23" s="11">
        <v>9875.2900000000009</v>
      </c>
      <c r="T23" s="11">
        <v>9849.77</v>
      </c>
      <c r="U23" s="11">
        <f t="shared" si="0"/>
        <v>9.1229081791832751</v>
      </c>
      <c r="V23" s="11">
        <f t="shared" si="1"/>
        <v>9.1977909564267257</v>
      </c>
      <c r="W23" s="11">
        <f t="shared" si="2"/>
        <v>9.195203383639706</v>
      </c>
      <c r="X23" s="11">
        <v>954521</v>
      </c>
      <c r="Y23" s="11">
        <v>952841</v>
      </c>
      <c r="Z23" s="11">
        <v>941729</v>
      </c>
      <c r="AA23" s="11">
        <f t="shared" si="3"/>
        <v>13.76896492295359</v>
      </c>
      <c r="AB23" s="11">
        <f t="shared" si="3"/>
        <v>13.767203327163749</v>
      </c>
      <c r="AC23" s="11">
        <f t="shared" si="3"/>
        <v>13.755472826394062</v>
      </c>
    </row>
    <row r="24" spans="1:29" x14ac:dyDescent="0.35">
      <c r="A24" s="2"/>
      <c r="B24" s="2" t="s">
        <v>103</v>
      </c>
      <c r="C24" s="2" t="s">
        <v>124</v>
      </c>
      <c r="D24" s="5" t="s">
        <v>48</v>
      </c>
      <c r="E24" s="21">
        <v>1</v>
      </c>
      <c r="F24" s="11">
        <v>0</v>
      </c>
      <c r="G24" s="11">
        <v>3.15</v>
      </c>
      <c r="H24" s="11">
        <v>4.3600000000000003</v>
      </c>
      <c r="I24" s="11">
        <v>1.875</v>
      </c>
      <c r="J24" s="11">
        <v>2.71</v>
      </c>
      <c r="K24" s="11">
        <v>3.1</v>
      </c>
      <c r="L24" s="11">
        <v>0</v>
      </c>
      <c r="M24" s="11">
        <v>1.53</v>
      </c>
      <c r="N24" s="11">
        <v>2.0299999999999998</v>
      </c>
      <c r="O24" s="11">
        <v>7.3100000000000005</v>
      </c>
      <c r="P24" s="11">
        <v>7.4350000000000005</v>
      </c>
      <c r="Q24" s="11">
        <v>7.5</v>
      </c>
      <c r="R24" s="11">
        <v>7980.04</v>
      </c>
      <c r="S24" s="11">
        <v>8114.68</v>
      </c>
      <c r="T24" s="11">
        <v>8647.48</v>
      </c>
      <c r="U24" s="11">
        <f t="shared" si="0"/>
        <v>8.9846987029626195</v>
      </c>
      <c r="V24" s="11">
        <f t="shared" si="1"/>
        <v>9.0014300460226941</v>
      </c>
      <c r="W24" s="11">
        <f t="shared" si="2"/>
        <v>9.0650232280014791</v>
      </c>
      <c r="X24" s="11">
        <v>651599</v>
      </c>
      <c r="Y24" s="11">
        <v>644128</v>
      </c>
      <c r="Z24" s="11">
        <v>719492</v>
      </c>
      <c r="AA24" s="11">
        <f t="shared" si="3"/>
        <v>13.387184621024995</v>
      </c>
      <c r="AB24" s="11">
        <f t="shared" si="3"/>
        <v>13.375652743100758</v>
      </c>
      <c r="AC24" s="11">
        <f t="shared" si="3"/>
        <v>13.486300686415222</v>
      </c>
    </row>
    <row r="25" spans="1:29" x14ac:dyDescent="0.35">
      <c r="A25" s="2"/>
      <c r="B25" s="2" t="s">
        <v>103</v>
      </c>
      <c r="C25" s="2" t="s">
        <v>125</v>
      </c>
      <c r="D25" s="5" t="s">
        <v>228</v>
      </c>
      <c r="E25" s="21">
        <v>1</v>
      </c>
      <c r="F25" s="11">
        <v>0</v>
      </c>
      <c r="G25" s="11">
        <v>3.21</v>
      </c>
      <c r="H25" s="11">
        <v>4.45</v>
      </c>
      <c r="I25" s="11">
        <v>2.875</v>
      </c>
      <c r="J25" s="11">
        <v>2.95</v>
      </c>
      <c r="K25" s="11">
        <v>3.21</v>
      </c>
      <c r="L25" s="11">
        <v>0</v>
      </c>
      <c r="M25" s="11">
        <v>1.47</v>
      </c>
      <c r="N25" s="11">
        <v>2.35</v>
      </c>
      <c r="O25" s="11">
        <v>7.8249999999999993</v>
      </c>
      <c r="P25" s="11">
        <v>7.8849999999999998</v>
      </c>
      <c r="Q25" s="11">
        <v>7.8949999999999996</v>
      </c>
      <c r="R25" s="11">
        <v>4299.5600000000004</v>
      </c>
      <c r="S25" s="11">
        <v>4422.26</v>
      </c>
      <c r="T25" s="11">
        <v>4569.5</v>
      </c>
      <c r="U25" s="11">
        <f t="shared" si="0"/>
        <v>8.366267970864639</v>
      </c>
      <c r="V25" s="11">
        <f t="shared" si="1"/>
        <v>8.394406156613389</v>
      </c>
      <c r="W25" s="11">
        <f t="shared" si="2"/>
        <v>8.4271590687122568</v>
      </c>
      <c r="X25" s="11">
        <v>542782</v>
      </c>
      <c r="Y25" s="11">
        <v>530825</v>
      </c>
      <c r="Z25" s="11">
        <v>574169</v>
      </c>
      <c r="AA25" s="11">
        <f t="shared" si="3"/>
        <v>13.204463045007591</v>
      </c>
      <c r="AB25" s="11">
        <f t="shared" si="3"/>
        <v>13.182187679049994</v>
      </c>
      <c r="AC25" s="11">
        <f t="shared" si="3"/>
        <v>13.260679057054251</v>
      </c>
    </row>
    <row r="26" spans="1:29" x14ac:dyDescent="0.35">
      <c r="A26" s="2"/>
      <c r="B26" s="2" t="s">
        <v>104</v>
      </c>
      <c r="C26" s="2" t="s">
        <v>115</v>
      </c>
      <c r="D26" s="5" t="s">
        <v>48</v>
      </c>
      <c r="E26" s="5">
        <v>0</v>
      </c>
      <c r="F26" s="11">
        <v>2.25</v>
      </c>
      <c r="G26" s="11">
        <v>3.33</v>
      </c>
      <c r="H26" s="29">
        <v>3.33</v>
      </c>
      <c r="I26" s="11">
        <v>3.25</v>
      </c>
      <c r="J26" s="11">
        <v>3.34</v>
      </c>
      <c r="K26" s="29">
        <v>3.34</v>
      </c>
      <c r="L26" s="11">
        <v>0</v>
      </c>
      <c r="M26" s="11">
        <v>2.46</v>
      </c>
      <c r="N26" s="11">
        <v>3.02</v>
      </c>
      <c r="O26" s="11">
        <v>9.4649999999999999</v>
      </c>
      <c r="P26" s="11">
        <v>9.4750000000000014</v>
      </c>
      <c r="Q26" s="11">
        <v>9.4849999999999994</v>
      </c>
      <c r="R26" s="11">
        <v>5095.88</v>
      </c>
      <c r="S26" s="11">
        <v>5111.42</v>
      </c>
      <c r="T26" s="11">
        <v>5447.1139599999997</v>
      </c>
      <c r="U26" s="11">
        <f t="shared" si="0"/>
        <v>8.5361876490940531</v>
      </c>
      <c r="V26" s="11">
        <f t="shared" si="1"/>
        <v>8.539232531091514</v>
      </c>
      <c r="W26" s="11">
        <f t="shared" si="2"/>
        <v>8.6028411987730458</v>
      </c>
      <c r="X26" s="11">
        <v>342585</v>
      </c>
      <c r="Y26" s="11">
        <v>347063</v>
      </c>
      <c r="Z26" s="11">
        <v>369778</v>
      </c>
      <c r="AA26" s="11">
        <f t="shared" si="3"/>
        <v>12.744275081076532</v>
      </c>
      <c r="AB26" s="11">
        <f t="shared" si="3"/>
        <v>12.757261598645631</v>
      </c>
      <c r="AC26" s="11">
        <f t="shared" si="3"/>
        <v>12.820658104548375</v>
      </c>
    </row>
    <row r="27" spans="1:29" x14ac:dyDescent="0.35">
      <c r="A27" s="2"/>
      <c r="B27" s="2" t="s">
        <v>104</v>
      </c>
      <c r="C27" s="2" t="s">
        <v>116</v>
      </c>
      <c r="D27" s="5" t="s">
        <v>48</v>
      </c>
      <c r="E27" s="5">
        <v>0</v>
      </c>
      <c r="F27" s="11">
        <v>0</v>
      </c>
      <c r="G27" s="11">
        <v>3.01</v>
      </c>
      <c r="H27" s="11">
        <v>4.6100000000000003</v>
      </c>
      <c r="I27" s="11">
        <v>2.875</v>
      </c>
      <c r="J27" s="11">
        <v>2.54</v>
      </c>
      <c r="K27" s="11">
        <v>3.71</v>
      </c>
      <c r="L27" s="11">
        <v>0</v>
      </c>
      <c r="M27" s="11">
        <v>1.1100000000000001</v>
      </c>
      <c r="N27" s="11">
        <v>1.81</v>
      </c>
      <c r="O27" s="11">
        <v>7.4849999999999994</v>
      </c>
      <c r="P27" s="11">
        <v>7.7549999999999999</v>
      </c>
      <c r="Q27" s="11">
        <v>7.9649999999999999</v>
      </c>
      <c r="R27" s="11">
        <v>5436.93</v>
      </c>
      <c r="S27" s="11">
        <v>5477.48</v>
      </c>
      <c r="T27" s="11">
        <v>5499.81</v>
      </c>
      <c r="U27" s="11">
        <f t="shared" si="0"/>
        <v>8.6009698423159371</v>
      </c>
      <c r="V27" s="11">
        <f t="shared" si="1"/>
        <v>8.6084004201621802</v>
      </c>
      <c r="W27" s="11">
        <f t="shared" si="2"/>
        <v>8.6124688251693087</v>
      </c>
      <c r="X27" s="11">
        <v>936109</v>
      </c>
      <c r="Y27" s="11">
        <v>940713</v>
      </c>
      <c r="Z27" s="11">
        <v>1009847</v>
      </c>
      <c r="AA27" s="11">
        <f t="shared" si="3"/>
        <v>13.749487201671059</v>
      </c>
      <c r="AB27" s="11">
        <f t="shared" si="3"/>
        <v>13.754393377360675</v>
      </c>
      <c r="AC27" s="11">
        <f t="shared" si="3"/>
        <v>13.825309392193894</v>
      </c>
    </row>
    <row r="28" spans="1:29" x14ac:dyDescent="0.35">
      <c r="A28" s="2"/>
      <c r="B28" s="2" t="s">
        <v>104</v>
      </c>
      <c r="C28" s="2" t="s">
        <v>117</v>
      </c>
      <c r="D28" s="5" t="s">
        <v>228</v>
      </c>
      <c r="E28" s="5">
        <v>0</v>
      </c>
      <c r="F28" s="11">
        <v>2.25</v>
      </c>
      <c r="G28" s="11">
        <v>2.9</v>
      </c>
      <c r="H28" s="11">
        <v>4.03</v>
      </c>
      <c r="I28" s="11">
        <v>2.875</v>
      </c>
      <c r="J28" s="11">
        <v>2.73</v>
      </c>
      <c r="K28" s="11">
        <v>2.79</v>
      </c>
      <c r="L28" s="11">
        <v>1.1559999999999999</v>
      </c>
      <c r="M28" s="11">
        <v>1.48</v>
      </c>
      <c r="N28" s="11">
        <v>2.75</v>
      </c>
      <c r="O28" s="11">
        <v>7.5</v>
      </c>
      <c r="P28" s="11">
        <v>7.7700000000000005</v>
      </c>
      <c r="Q28" s="11">
        <v>7.8150000000000004</v>
      </c>
      <c r="R28" s="11">
        <v>10194.86</v>
      </c>
      <c r="S28" s="11">
        <v>10355.280000000001</v>
      </c>
      <c r="T28" s="11">
        <v>11199.6</v>
      </c>
      <c r="U28" s="11">
        <f t="shared" si="0"/>
        <v>9.2296389506925909</v>
      </c>
      <c r="V28" s="11">
        <f t="shared" si="1"/>
        <v>9.2452518135413655</v>
      </c>
      <c r="W28" s="11">
        <f t="shared" si="2"/>
        <v>9.3236333423597006</v>
      </c>
      <c r="X28" s="11">
        <v>1200346</v>
      </c>
      <c r="Y28" s="11">
        <v>1330353</v>
      </c>
      <c r="Z28" s="11">
        <v>1391755</v>
      </c>
      <c r="AA28" s="11">
        <f t="shared" si="3"/>
        <v>13.998120406531495</v>
      </c>
      <c r="AB28" s="11">
        <f t="shared" si="3"/>
        <v>14.100954878515831</v>
      </c>
      <c r="AC28" s="11">
        <f t="shared" si="3"/>
        <v>14.146076098638547</v>
      </c>
    </row>
    <row r="29" spans="1:29" x14ac:dyDescent="0.35">
      <c r="A29" s="2"/>
      <c r="B29" s="2" t="s">
        <v>104</v>
      </c>
      <c r="C29" s="2" t="s">
        <v>118</v>
      </c>
      <c r="D29" s="5" t="s">
        <v>228</v>
      </c>
      <c r="E29" s="5">
        <v>0</v>
      </c>
      <c r="F29" s="11">
        <v>2.5</v>
      </c>
      <c r="G29" s="11">
        <v>3.1</v>
      </c>
      <c r="H29" s="11">
        <v>4.34</v>
      </c>
      <c r="I29" s="11">
        <v>2.875</v>
      </c>
      <c r="J29" s="11">
        <v>2.79</v>
      </c>
      <c r="K29" s="11">
        <v>3.09</v>
      </c>
      <c r="L29" s="11">
        <v>1.7110000000000001</v>
      </c>
      <c r="M29" s="11">
        <v>1.68</v>
      </c>
      <c r="N29" s="11">
        <v>2.29</v>
      </c>
      <c r="O29" s="11">
        <v>7.9149999999999991</v>
      </c>
      <c r="P29" s="11">
        <v>8.0250000000000004</v>
      </c>
      <c r="Q29" s="11">
        <v>8.1</v>
      </c>
      <c r="R29" s="11">
        <v>5577.81</v>
      </c>
      <c r="S29" s="11">
        <v>5586.09</v>
      </c>
      <c r="T29" s="11">
        <v>5829.14</v>
      </c>
      <c r="U29" s="11">
        <f t="shared" si="0"/>
        <v>8.6265515052193447</v>
      </c>
      <c r="V29" s="11">
        <f t="shared" si="1"/>
        <v>8.6280348580831703</v>
      </c>
      <c r="W29" s="11">
        <f t="shared" si="2"/>
        <v>8.6706247555989506</v>
      </c>
      <c r="X29" s="11">
        <v>671063</v>
      </c>
      <c r="Y29" s="11">
        <v>664523</v>
      </c>
      <c r="Z29" s="11">
        <v>657801</v>
      </c>
      <c r="AA29" s="11">
        <f t="shared" si="3"/>
        <v>13.416618301263295</v>
      </c>
      <c r="AB29" s="11">
        <f t="shared" si="3"/>
        <v>13.406824769027033</v>
      </c>
      <c r="AC29" s="11">
        <f t="shared" si="3"/>
        <v>13.39665773295485</v>
      </c>
    </row>
    <row r="30" spans="1:29" x14ac:dyDescent="0.35">
      <c r="A30" s="2"/>
      <c r="B30" s="2" t="s">
        <v>104</v>
      </c>
      <c r="C30" s="2" t="s">
        <v>119</v>
      </c>
      <c r="D30" s="5" t="s">
        <v>228</v>
      </c>
      <c r="E30" s="5">
        <v>0</v>
      </c>
      <c r="F30" s="11">
        <v>2.25</v>
      </c>
      <c r="G30" s="11">
        <v>3.24</v>
      </c>
      <c r="H30" s="11">
        <v>4.37</v>
      </c>
      <c r="I30" s="11">
        <v>2.75</v>
      </c>
      <c r="J30" s="11">
        <v>3.04</v>
      </c>
      <c r="K30" s="11">
        <v>3.44</v>
      </c>
      <c r="L30" s="11">
        <v>0</v>
      </c>
      <c r="M30" s="11">
        <v>1.32</v>
      </c>
      <c r="N30" s="11">
        <v>1.69</v>
      </c>
      <c r="O30" s="11">
        <v>8.7750000000000004</v>
      </c>
      <c r="P30" s="11">
        <v>8.8650000000000002</v>
      </c>
      <c r="Q30" s="11">
        <v>8.875</v>
      </c>
      <c r="R30" s="11">
        <v>1004.89</v>
      </c>
      <c r="S30" s="11">
        <v>1026.8</v>
      </c>
      <c r="T30" s="11">
        <v>1052.67</v>
      </c>
      <c r="U30" s="11">
        <f t="shared" si="0"/>
        <v>6.9126333617664697</v>
      </c>
      <c r="V30" s="11">
        <f t="shared" si="1"/>
        <v>6.9342024489969853</v>
      </c>
      <c r="W30" s="11">
        <f t="shared" si="2"/>
        <v>6.9590850727035791</v>
      </c>
      <c r="X30" s="11">
        <v>94378</v>
      </c>
      <c r="Y30" s="11">
        <v>94831</v>
      </c>
      <c r="Z30" s="11">
        <v>108924</v>
      </c>
      <c r="AA30" s="11">
        <f t="shared" si="3"/>
        <v>11.455063274125566</v>
      </c>
      <c r="AB30" s="11">
        <f t="shared" si="3"/>
        <v>11.459851639008296</v>
      </c>
      <c r="AC30" s="11">
        <f t="shared" si="3"/>
        <v>11.598405670314628</v>
      </c>
    </row>
    <row r="31" spans="1:29" x14ac:dyDescent="0.35">
      <c r="A31" s="2"/>
      <c r="B31" s="2" t="s">
        <v>104</v>
      </c>
      <c r="C31" s="2" t="s">
        <v>120</v>
      </c>
      <c r="D31" s="5" t="s">
        <v>48</v>
      </c>
      <c r="E31" s="5">
        <v>0</v>
      </c>
      <c r="F31" s="11">
        <v>3</v>
      </c>
      <c r="G31" s="11">
        <v>3.12</v>
      </c>
      <c r="H31" s="11">
        <v>4.4000000000000004</v>
      </c>
      <c r="I31" s="11">
        <v>2.875</v>
      </c>
      <c r="J31" s="11">
        <v>2.65</v>
      </c>
      <c r="K31" s="11">
        <v>3.03</v>
      </c>
      <c r="L31" s="11">
        <v>2.1</v>
      </c>
      <c r="M31" s="11">
        <v>0.95</v>
      </c>
      <c r="N31" s="11">
        <v>1.78</v>
      </c>
      <c r="O31" s="11">
        <v>7.91</v>
      </c>
      <c r="P31" s="11">
        <v>8.06</v>
      </c>
      <c r="Q31" s="11">
        <v>8.0850000000000009</v>
      </c>
      <c r="R31" s="11">
        <v>1780.82</v>
      </c>
      <c r="S31" s="11">
        <v>1764.57</v>
      </c>
      <c r="T31" s="11">
        <v>1852.05</v>
      </c>
      <c r="U31" s="11">
        <f t="shared" si="0"/>
        <v>7.4848292113656711</v>
      </c>
      <c r="V31" s="11">
        <f t="shared" si="1"/>
        <v>7.4756623136234239</v>
      </c>
      <c r="W31" s="11">
        <f t="shared" si="2"/>
        <v>7.5240484126818625</v>
      </c>
      <c r="X31" s="11">
        <v>241542</v>
      </c>
      <c r="Y31" s="11">
        <v>260761</v>
      </c>
      <c r="Z31" s="11">
        <v>274550</v>
      </c>
      <c r="AA31" s="11">
        <f t="shared" si="3"/>
        <v>12.394798649997123</v>
      </c>
      <c r="AB31" s="11">
        <f t="shared" si="3"/>
        <v>12.471359557975132</v>
      </c>
      <c r="AC31" s="11">
        <f t="shared" si="3"/>
        <v>12.522888672707019</v>
      </c>
    </row>
    <row r="32" spans="1:29" x14ac:dyDescent="0.35">
      <c r="A32" s="2"/>
      <c r="B32" s="2" t="s">
        <v>105</v>
      </c>
      <c r="C32" s="2" t="s">
        <v>112</v>
      </c>
      <c r="D32" s="5" t="s">
        <v>48</v>
      </c>
      <c r="E32" s="5">
        <v>0</v>
      </c>
      <c r="F32" s="11">
        <v>4.75</v>
      </c>
      <c r="G32" s="11">
        <v>3.46</v>
      </c>
      <c r="H32" s="11">
        <v>4.76</v>
      </c>
      <c r="I32" s="11">
        <v>3.75</v>
      </c>
      <c r="J32" s="11">
        <v>3.52</v>
      </c>
      <c r="K32" s="11">
        <v>3.84</v>
      </c>
      <c r="L32" s="11">
        <v>2.7109999999999999</v>
      </c>
      <c r="M32" s="11">
        <v>2.06</v>
      </c>
      <c r="N32" s="11">
        <v>2.77</v>
      </c>
      <c r="O32" s="11">
        <v>9.8999999999999986</v>
      </c>
      <c r="P32" s="11">
        <v>10.204999999999998</v>
      </c>
      <c r="Q32" s="11">
        <v>10.395</v>
      </c>
      <c r="R32" s="11">
        <v>1391.21</v>
      </c>
      <c r="S32" s="11">
        <v>1396.15</v>
      </c>
      <c r="T32" s="11">
        <v>1493.84</v>
      </c>
      <c r="U32" s="11">
        <f t="shared" si="0"/>
        <v>7.2379291510533426</v>
      </c>
      <c r="V32" s="11">
        <f t="shared" si="1"/>
        <v>7.2414737274067287</v>
      </c>
      <c r="W32" s="11">
        <f t="shared" si="2"/>
        <v>7.3091052649108246</v>
      </c>
      <c r="X32" s="11">
        <v>143914</v>
      </c>
      <c r="Y32" s="11">
        <v>159618</v>
      </c>
      <c r="Z32" s="11">
        <v>171381</v>
      </c>
      <c r="AA32" s="11">
        <f t="shared" si="3"/>
        <v>11.876971177927688</v>
      </c>
      <c r="AB32" s="11">
        <f t="shared" si="3"/>
        <v>11.980538739593326</v>
      </c>
      <c r="AC32" s="11">
        <f t="shared" si="3"/>
        <v>12.051644427192667</v>
      </c>
    </row>
    <row r="33" spans="1:29" x14ac:dyDescent="0.35">
      <c r="A33" s="2"/>
      <c r="B33" s="2" t="s">
        <v>105</v>
      </c>
      <c r="C33" s="2" t="s">
        <v>113</v>
      </c>
      <c r="D33" s="5" t="s">
        <v>48</v>
      </c>
      <c r="E33" s="5">
        <v>0</v>
      </c>
      <c r="F33" s="11">
        <v>2.5</v>
      </c>
      <c r="G33" s="11">
        <v>3.02</v>
      </c>
      <c r="H33" s="11">
        <v>4.09</v>
      </c>
      <c r="I33" s="11">
        <v>2.625</v>
      </c>
      <c r="J33" s="11">
        <v>2.2400000000000002</v>
      </c>
      <c r="K33" s="11">
        <v>2.74</v>
      </c>
      <c r="L33" s="11">
        <v>1.044</v>
      </c>
      <c r="M33" s="11">
        <v>1.19</v>
      </c>
      <c r="N33" s="11">
        <v>2.25</v>
      </c>
      <c r="O33" s="11">
        <v>7.32</v>
      </c>
      <c r="P33" s="11">
        <v>7.33</v>
      </c>
      <c r="Q33" s="11">
        <v>7.45</v>
      </c>
      <c r="R33" s="11">
        <v>13471.7</v>
      </c>
      <c r="S33" s="11">
        <v>13561.34</v>
      </c>
      <c r="T33" s="11">
        <v>14366.01</v>
      </c>
      <c r="U33" s="11">
        <f t="shared" si="0"/>
        <v>9.5083464678256124</v>
      </c>
      <c r="V33" s="11">
        <f t="shared" si="1"/>
        <v>9.514978376671003</v>
      </c>
      <c r="W33" s="11">
        <f t="shared" si="2"/>
        <v>9.572620278722491</v>
      </c>
      <c r="X33" s="11">
        <v>1222156</v>
      </c>
      <c r="Y33" s="11">
        <v>1313905</v>
      </c>
      <c r="Z33" s="11">
        <v>1450273</v>
      </c>
      <c r="AA33" s="11">
        <f t="shared" si="3"/>
        <v>14.016127070140355</v>
      </c>
      <c r="AB33" s="11">
        <f t="shared" si="3"/>
        <v>14.088514177087321</v>
      </c>
      <c r="AC33" s="11">
        <f t="shared" si="3"/>
        <v>14.18726237253715</v>
      </c>
    </row>
    <row r="34" spans="1:29" x14ac:dyDescent="0.35">
      <c r="A34" s="2"/>
      <c r="B34" s="2" t="s">
        <v>106</v>
      </c>
      <c r="C34" s="2" t="s">
        <v>107</v>
      </c>
      <c r="D34" s="5" t="s">
        <v>45</v>
      </c>
      <c r="E34" s="21">
        <v>1</v>
      </c>
      <c r="F34" s="11">
        <v>5</v>
      </c>
      <c r="G34" s="11">
        <v>4.9800000000000004</v>
      </c>
      <c r="H34" s="11">
        <v>4.93</v>
      </c>
      <c r="I34" s="11">
        <v>3.75</v>
      </c>
      <c r="J34" s="11">
        <v>4</v>
      </c>
      <c r="K34" s="11">
        <v>4.3099999999999996</v>
      </c>
      <c r="L34" s="11">
        <v>4.2439999999999998</v>
      </c>
      <c r="M34" s="11">
        <v>4.8099999999999996</v>
      </c>
      <c r="N34" s="11">
        <v>4.7300000000000004</v>
      </c>
      <c r="O34" s="11">
        <v>10.975000000000001</v>
      </c>
      <c r="P34" s="11">
        <v>10.984999999999999</v>
      </c>
      <c r="Q34" s="11">
        <v>11.065000000000001</v>
      </c>
      <c r="R34" s="11">
        <v>52725.06</v>
      </c>
      <c r="S34" s="11">
        <v>53426.25</v>
      </c>
      <c r="T34" s="11">
        <v>56883.71</v>
      </c>
      <c r="U34" s="11">
        <f t="shared" si="0"/>
        <v>10.872846143326413</v>
      </c>
      <c r="V34" s="11">
        <f t="shared" si="1"/>
        <v>10.88605747719955</v>
      </c>
      <c r="W34" s="11">
        <f t="shared" si="2"/>
        <v>10.948764287385224</v>
      </c>
      <c r="X34" s="11">
        <v>1339128</v>
      </c>
      <c r="Y34" s="11">
        <v>1435635</v>
      </c>
      <c r="Z34" s="11">
        <v>1318915</v>
      </c>
      <c r="AA34" s="11">
        <f t="shared" si="3"/>
        <v>14.107529213831182</v>
      </c>
      <c r="AB34" s="11">
        <f t="shared" si="3"/>
        <v>14.177117818008554</v>
      </c>
      <c r="AC34" s="11">
        <f t="shared" si="3"/>
        <v>14.092319986863261</v>
      </c>
    </row>
    <row r="35" spans="1:29" x14ac:dyDescent="0.35">
      <c r="A35" s="2"/>
      <c r="B35" s="2" t="s">
        <v>106</v>
      </c>
      <c r="C35" s="2" t="s">
        <v>108</v>
      </c>
      <c r="D35" s="5" t="s">
        <v>45</v>
      </c>
      <c r="E35" s="21">
        <v>1</v>
      </c>
      <c r="F35" s="11">
        <v>2.25</v>
      </c>
      <c r="G35" s="11">
        <v>3.48</v>
      </c>
      <c r="H35" s="11">
        <v>4.55</v>
      </c>
      <c r="I35" s="11">
        <v>3.125</v>
      </c>
      <c r="J35" s="11">
        <v>2.84</v>
      </c>
      <c r="K35" s="11">
        <v>3.37</v>
      </c>
      <c r="L35" s="11">
        <v>1.6</v>
      </c>
      <c r="M35" s="11">
        <v>3.41</v>
      </c>
      <c r="N35" s="11">
        <v>3.75</v>
      </c>
      <c r="O35" s="11">
        <v>9.06</v>
      </c>
      <c r="P35" s="11">
        <v>9.07</v>
      </c>
      <c r="Q35" s="11">
        <v>9.125</v>
      </c>
      <c r="R35" s="11">
        <v>16220.13</v>
      </c>
      <c r="S35" s="11">
        <v>16703.05</v>
      </c>
      <c r="T35" s="11">
        <v>17804.04</v>
      </c>
      <c r="U35" s="11">
        <f t="shared" si="0"/>
        <v>9.6940083424338326</v>
      </c>
      <c r="V35" s="11">
        <f t="shared" si="1"/>
        <v>9.7233466164596933</v>
      </c>
      <c r="W35" s="11">
        <f t="shared" si="2"/>
        <v>9.787180676819359</v>
      </c>
      <c r="X35" s="11">
        <v>1824927</v>
      </c>
      <c r="Y35" s="11">
        <v>1808799</v>
      </c>
      <c r="Z35" s="11">
        <v>1878757</v>
      </c>
      <c r="AA35" s="11">
        <f t="shared" si="3"/>
        <v>14.417050544198707</v>
      </c>
      <c r="AB35" s="11">
        <f t="shared" si="3"/>
        <v>14.408173647093024</v>
      </c>
      <c r="AC35" s="11">
        <f t="shared" si="3"/>
        <v>14.446120945923951</v>
      </c>
    </row>
    <row r="36" spans="1:29" x14ac:dyDescent="0.35">
      <c r="A36" s="2"/>
      <c r="B36" s="2" t="s">
        <v>106</v>
      </c>
      <c r="C36" s="2" t="s">
        <v>109</v>
      </c>
      <c r="D36" s="5" t="s">
        <v>45</v>
      </c>
      <c r="E36" s="21">
        <v>1</v>
      </c>
      <c r="F36" s="11">
        <v>4.75</v>
      </c>
      <c r="G36" s="11">
        <v>3.21</v>
      </c>
      <c r="H36" s="11">
        <v>4.43</v>
      </c>
      <c r="I36" s="11">
        <v>2.5</v>
      </c>
      <c r="J36" s="11">
        <v>2.62</v>
      </c>
      <c r="K36" s="11">
        <v>2.97</v>
      </c>
      <c r="L36" s="11">
        <v>2.3109999999999999</v>
      </c>
      <c r="M36" s="11">
        <v>1.73</v>
      </c>
      <c r="N36" s="11">
        <v>2.29</v>
      </c>
      <c r="O36" s="11">
        <v>8.2750000000000004</v>
      </c>
      <c r="P36" s="11">
        <v>8.2949999999999999</v>
      </c>
      <c r="Q36" s="11">
        <v>8.3049999999999997</v>
      </c>
      <c r="R36" s="11">
        <v>7009.2</v>
      </c>
      <c r="S36" s="11">
        <v>7050.77</v>
      </c>
      <c r="T36" s="11">
        <v>7371.64</v>
      </c>
      <c r="U36" s="11">
        <f t="shared" si="0"/>
        <v>8.8549788508342644</v>
      </c>
      <c r="V36" s="11">
        <f t="shared" si="1"/>
        <v>8.8608921097004156</v>
      </c>
      <c r="W36" s="11">
        <f t="shared" si="2"/>
        <v>8.9053954841735585</v>
      </c>
      <c r="X36" s="11">
        <v>765935</v>
      </c>
      <c r="Y36" s="11">
        <v>819559</v>
      </c>
      <c r="Z36" s="11">
        <v>947124</v>
      </c>
      <c r="AA36" s="11">
        <f t="shared" si="3"/>
        <v>13.548852588725353</v>
      </c>
      <c r="AB36" s="11">
        <f t="shared" si="3"/>
        <v>13.616521669693473</v>
      </c>
      <c r="AC36" s="11">
        <f t="shared" si="3"/>
        <v>13.761185303406272</v>
      </c>
    </row>
    <row r="37" spans="1:29" x14ac:dyDescent="0.35">
      <c r="A37" s="2"/>
      <c r="B37" s="2" t="s">
        <v>106</v>
      </c>
      <c r="C37" s="2" t="s">
        <v>110</v>
      </c>
      <c r="D37" s="5" t="s">
        <v>45</v>
      </c>
      <c r="E37" s="21">
        <v>1</v>
      </c>
      <c r="F37" s="11">
        <v>5</v>
      </c>
      <c r="G37" s="11">
        <v>3.72</v>
      </c>
      <c r="H37" s="11">
        <v>4.96</v>
      </c>
      <c r="I37" s="11">
        <v>3.25</v>
      </c>
      <c r="J37" s="11">
        <v>3.9</v>
      </c>
      <c r="K37" s="11">
        <v>4.18</v>
      </c>
      <c r="L37" s="11">
        <v>3.633</v>
      </c>
      <c r="M37" s="11">
        <v>2.9</v>
      </c>
      <c r="N37" s="11">
        <v>3.72</v>
      </c>
      <c r="O37" s="11">
        <v>10.96</v>
      </c>
      <c r="P37" s="11">
        <v>11.115</v>
      </c>
      <c r="Q37" s="11">
        <v>11.315000000000001</v>
      </c>
      <c r="R37" s="11">
        <v>7522.03</v>
      </c>
      <c r="S37" s="11">
        <v>7540.09</v>
      </c>
      <c r="T37" s="11">
        <v>8024.11</v>
      </c>
      <c r="U37" s="11">
        <f t="shared" si="0"/>
        <v>8.9255913273233123</v>
      </c>
      <c r="V37" s="11">
        <f t="shared" si="1"/>
        <v>8.9279893972702862</v>
      </c>
      <c r="W37" s="11">
        <f t="shared" si="2"/>
        <v>8.990206038421185</v>
      </c>
      <c r="X37" s="11">
        <v>292252</v>
      </c>
      <c r="Y37" s="11">
        <v>320574</v>
      </c>
      <c r="Z37" s="11">
        <v>315590</v>
      </c>
      <c r="AA37" s="11">
        <f t="shared" si="3"/>
        <v>12.585371722766844</v>
      </c>
      <c r="AB37" s="11">
        <f t="shared" si="3"/>
        <v>12.677868417927614</v>
      </c>
      <c r="AC37" s="11">
        <f t="shared" si="3"/>
        <v>12.662199181773781</v>
      </c>
    </row>
    <row r="38" spans="1:29" x14ac:dyDescent="0.35">
      <c r="A38" s="2"/>
      <c r="B38" s="2" t="s">
        <v>106</v>
      </c>
      <c r="C38" s="2" t="s">
        <v>111</v>
      </c>
      <c r="D38" s="5" t="s">
        <v>45</v>
      </c>
      <c r="E38" s="21">
        <v>1</v>
      </c>
      <c r="F38" s="11">
        <v>4.75</v>
      </c>
      <c r="G38" s="11">
        <v>3.39</v>
      </c>
      <c r="H38" s="11">
        <v>4.58</v>
      </c>
      <c r="I38" s="11">
        <v>2.875</v>
      </c>
      <c r="J38" s="11">
        <v>3</v>
      </c>
      <c r="K38" s="11">
        <v>3.24</v>
      </c>
      <c r="L38" s="11">
        <v>3.2330000000000001</v>
      </c>
      <c r="M38" s="11">
        <v>3.84</v>
      </c>
      <c r="N38" s="11">
        <v>3.79</v>
      </c>
      <c r="O38" s="11">
        <v>8.52</v>
      </c>
      <c r="P38" s="11">
        <v>8.6950000000000003</v>
      </c>
      <c r="Q38" s="11">
        <v>8.7149999999999999</v>
      </c>
      <c r="R38" s="11">
        <v>5967.23</v>
      </c>
      <c r="S38" s="11">
        <v>6068.6</v>
      </c>
      <c r="T38" s="11">
        <v>6188.9</v>
      </c>
      <c r="U38" s="11">
        <f t="shared" si="0"/>
        <v>8.6940381121118921</v>
      </c>
      <c r="V38" s="11">
        <f t="shared" si="1"/>
        <v>8.7108832149473532</v>
      </c>
      <c r="W38" s="11">
        <f t="shared" si="2"/>
        <v>8.7305126439096803</v>
      </c>
      <c r="X38" s="11">
        <v>639867</v>
      </c>
      <c r="Y38" s="11">
        <v>609471</v>
      </c>
      <c r="Z38" s="11">
        <v>626159</v>
      </c>
      <c r="AA38" s="11">
        <f t="shared" si="3"/>
        <v>13.369015621239845</v>
      </c>
      <c r="AB38" s="11">
        <f t="shared" si="3"/>
        <v>13.320346646787907</v>
      </c>
      <c r="AC38" s="11">
        <f t="shared" si="3"/>
        <v>13.347359611441544</v>
      </c>
    </row>
    <row r="39" spans="1:29" x14ac:dyDescent="0.35">
      <c r="A39" s="2" t="s">
        <v>15</v>
      </c>
      <c r="B39" s="2" t="s">
        <v>172</v>
      </c>
      <c r="C39" s="2" t="s">
        <v>173</v>
      </c>
      <c r="D39" s="5" t="s">
        <v>228</v>
      </c>
      <c r="E39" s="21">
        <v>1</v>
      </c>
      <c r="F39" s="11">
        <v>2.5</v>
      </c>
      <c r="G39" s="11">
        <v>3.06</v>
      </c>
      <c r="H39" s="11">
        <v>4.25</v>
      </c>
      <c r="I39" s="11">
        <v>3.125</v>
      </c>
      <c r="J39" s="11">
        <v>2.72</v>
      </c>
      <c r="K39" s="11">
        <v>3.01</v>
      </c>
      <c r="L39" s="11">
        <v>2.556</v>
      </c>
      <c r="M39" s="11">
        <v>0.97</v>
      </c>
      <c r="N39" s="11">
        <v>1.35</v>
      </c>
      <c r="O39" s="11">
        <v>6.7549999999999999</v>
      </c>
      <c r="P39" s="11">
        <v>6.8550000000000004</v>
      </c>
      <c r="Q39" s="11">
        <v>6.8849999999999998</v>
      </c>
      <c r="R39" s="11">
        <v>3328.19</v>
      </c>
      <c r="S39" s="11">
        <v>3407.3</v>
      </c>
      <c r="T39" s="11">
        <v>3562.16</v>
      </c>
      <c r="U39" s="11">
        <f t="shared" si="0"/>
        <v>8.1101838916576039</v>
      </c>
      <c r="V39" s="11">
        <f t="shared" si="1"/>
        <v>8.1336754677908978</v>
      </c>
      <c r="W39" s="11">
        <f t="shared" si="2"/>
        <v>8.1781223814258617</v>
      </c>
      <c r="X39" s="11">
        <v>499741</v>
      </c>
      <c r="Y39" s="11">
        <v>520962</v>
      </c>
      <c r="Z39" s="11">
        <v>583820</v>
      </c>
      <c r="AA39" s="11">
        <f t="shared" si="3"/>
        <v>13.121845243195979</v>
      </c>
      <c r="AB39" s="11">
        <f t="shared" si="3"/>
        <v>13.163432381415229</v>
      </c>
      <c r="AC39" s="11">
        <f t="shared" si="3"/>
        <v>13.277347995122989</v>
      </c>
    </row>
    <row r="40" spans="1:29" x14ac:dyDescent="0.35">
      <c r="A40" s="2"/>
      <c r="B40" s="2" t="s">
        <v>172</v>
      </c>
      <c r="C40" s="2" t="s">
        <v>174</v>
      </c>
      <c r="D40" s="5" t="s">
        <v>228</v>
      </c>
      <c r="E40" s="21">
        <v>1</v>
      </c>
      <c r="F40" s="11">
        <v>4</v>
      </c>
      <c r="G40" s="11">
        <v>3.06</v>
      </c>
      <c r="H40" s="11">
        <v>4.33</v>
      </c>
      <c r="I40" s="11">
        <v>3.25</v>
      </c>
      <c r="J40" s="11">
        <v>2.76</v>
      </c>
      <c r="K40" s="11">
        <v>3.14</v>
      </c>
      <c r="L40" s="11">
        <v>2.8</v>
      </c>
      <c r="M40" s="11">
        <v>1.06</v>
      </c>
      <c r="N40" s="11">
        <v>1.7</v>
      </c>
      <c r="O40" s="11">
        <v>7.2200000000000006</v>
      </c>
      <c r="P40" s="11">
        <v>7.33</v>
      </c>
      <c r="Q40" s="11">
        <v>7.3450000000000006</v>
      </c>
      <c r="R40" s="11">
        <v>3578.7</v>
      </c>
      <c r="S40" s="11">
        <v>3658.63</v>
      </c>
      <c r="T40" s="11">
        <v>3804.29</v>
      </c>
      <c r="U40" s="11">
        <f t="shared" si="0"/>
        <v>8.1827548849560099</v>
      </c>
      <c r="V40" s="11">
        <f t="shared" si="1"/>
        <v>8.2048440393814488</v>
      </c>
      <c r="W40" s="11">
        <f t="shared" si="2"/>
        <v>8.2438846563010344</v>
      </c>
      <c r="X40" s="11">
        <v>503682</v>
      </c>
      <c r="Y40" s="11">
        <v>538507</v>
      </c>
      <c r="Z40" s="11">
        <v>583408</v>
      </c>
      <c r="AA40" s="11">
        <f t="shared" si="3"/>
        <v>13.129700395538332</v>
      </c>
      <c r="AB40" s="11">
        <f t="shared" si="3"/>
        <v>13.196555774565589</v>
      </c>
      <c r="AC40" s="11">
        <f t="shared" si="3"/>
        <v>13.276642049040285</v>
      </c>
    </row>
    <row r="41" spans="1:29" x14ac:dyDescent="0.35">
      <c r="A41" s="2"/>
      <c r="B41" s="2" t="s">
        <v>172</v>
      </c>
      <c r="C41" s="2" t="s">
        <v>175</v>
      </c>
      <c r="D41" s="5" t="s">
        <v>48</v>
      </c>
      <c r="E41" s="21">
        <v>1</v>
      </c>
      <c r="F41" s="11">
        <v>4.75</v>
      </c>
      <c r="G41" s="11">
        <v>3.39</v>
      </c>
      <c r="H41" s="11">
        <v>4.43</v>
      </c>
      <c r="I41" s="11">
        <v>3.25</v>
      </c>
      <c r="J41" s="11">
        <v>3.02</v>
      </c>
      <c r="K41" s="11">
        <v>3.28</v>
      </c>
      <c r="L41" s="11">
        <v>3</v>
      </c>
      <c r="M41" s="11">
        <v>2.93</v>
      </c>
      <c r="N41" s="11">
        <v>3.64</v>
      </c>
      <c r="O41" s="11">
        <v>7.665</v>
      </c>
      <c r="P41" s="11">
        <v>7.7799999999999994</v>
      </c>
      <c r="Q41" s="11">
        <v>7.8650000000000002</v>
      </c>
      <c r="R41" s="11">
        <v>14300.18</v>
      </c>
      <c r="S41" s="11">
        <v>14666</v>
      </c>
      <c r="T41" s="11">
        <v>15109.64</v>
      </c>
      <c r="U41" s="11">
        <f t="shared" si="0"/>
        <v>9.5680274035813646</v>
      </c>
      <c r="V41" s="11">
        <f t="shared" si="1"/>
        <v>9.5932871686537453</v>
      </c>
      <c r="W41" s="11">
        <f t="shared" si="2"/>
        <v>9.623088229701688</v>
      </c>
      <c r="X41" s="11">
        <v>865982</v>
      </c>
      <c r="Y41" s="11">
        <v>870702</v>
      </c>
      <c r="Z41" s="11">
        <v>924751</v>
      </c>
      <c r="AA41" s="11">
        <f t="shared" si="3"/>
        <v>13.671619402109156</v>
      </c>
      <c r="AB41" s="11">
        <f t="shared" si="3"/>
        <v>13.67705506181648</v>
      </c>
      <c r="AC41" s="11">
        <f t="shared" si="3"/>
        <v>13.73727979106746</v>
      </c>
    </row>
    <row r="42" spans="1:29" x14ac:dyDescent="0.35">
      <c r="A42" s="2"/>
      <c r="B42" s="2" t="s">
        <v>172</v>
      </c>
      <c r="C42" s="2" t="s">
        <v>176</v>
      </c>
      <c r="D42" s="5" t="s">
        <v>45</v>
      </c>
      <c r="E42" s="21">
        <v>1</v>
      </c>
      <c r="F42" s="11">
        <v>2.75</v>
      </c>
      <c r="G42" s="11">
        <v>3.06</v>
      </c>
      <c r="H42" s="11">
        <v>4.32</v>
      </c>
      <c r="I42" s="11">
        <v>3</v>
      </c>
      <c r="J42" s="11">
        <v>2.75</v>
      </c>
      <c r="K42" s="11">
        <v>3.16</v>
      </c>
      <c r="L42" s="11">
        <v>2.044</v>
      </c>
      <c r="M42" s="11">
        <v>1.4</v>
      </c>
      <c r="N42" s="11">
        <v>2.13</v>
      </c>
      <c r="O42" s="11">
        <v>7.1150000000000002</v>
      </c>
      <c r="P42" s="11">
        <v>7.2149999999999999</v>
      </c>
      <c r="Q42" s="11">
        <v>7.42</v>
      </c>
      <c r="R42" s="11">
        <v>15625.77</v>
      </c>
      <c r="S42" s="11">
        <v>16035.75</v>
      </c>
      <c r="T42" s="11">
        <v>16714.62</v>
      </c>
      <c r="U42" s="11">
        <f t="shared" si="0"/>
        <v>9.6566767533903821</v>
      </c>
      <c r="V42" s="11">
        <f t="shared" si="1"/>
        <v>9.682575883718199</v>
      </c>
      <c r="W42" s="11">
        <f t="shared" si="2"/>
        <v>9.7240390645245824</v>
      </c>
      <c r="X42" s="11">
        <v>830043</v>
      </c>
      <c r="Y42" s="11">
        <v>872454</v>
      </c>
      <c r="Z42" s="11">
        <v>1046667</v>
      </c>
      <c r="AA42" s="11">
        <f t="shared" si="3"/>
        <v>13.629232785659749</v>
      </c>
      <c r="AB42" s="11">
        <f t="shared" si="3"/>
        <v>13.679065209605826</v>
      </c>
      <c r="AC42" s="11">
        <f t="shared" si="3"/>
        <v>13.861121387687612</v>
      </c>
    </row>
    <row r="43" spans="1:29" x14ac:dyDescent="0.35">
      <c r="A43" s="2"/>
      <c r="B43" s="2" t="s">
        <v>172</v>
      </c>
      <c r="C43" s="2" t="s">
        <v>177</v>
      </c>
      <c r="D43" s="5" t="s">
        <v>48</v>
      </c>
      <c r="E43" s="21">
        <v>1</v>
      </c>
      <c r="F43" s="11">
        <v>3.25</v>
      </c>
      <c r="G43" s="11">
        <v>3.33</v>
      </c>
      <c r="H43" s="11">
        <v>4.72</v>
      </c>
      <c r="I43" s="11">
        <v>3</v>
      </c>
      <c r="J43" s="11">
        <v>2.88</v>
      </c>
      <c r="K43" s="11">
        <v>3.34</v>
      </c>
      <c r="L43" s="11">
        <v>1.867</v>
      </c>
      <c r="M43" s="11">
        <v>1.62</v>
      </c>
      <c r="N43" s="11">
        <v>2.2999999999999998</v>
      </c>
      <c r="O43" s="11">
        <v>7.5500000000000007</v>
      </c>
      <c r="P43" s="11">
        <v>7.82</v>
      </c>
      <c r="Q43" s="11">
        <v>7.83</v>
      </c>
      <c r="R43" s="11">
        <v>4015.46</v>
      </c>
      <c r="S43" s="11">
        <v>4109</v>
      </c>
      <c r="T43" s="11">
        <v>4244.7</v>
      </c>
      <c r="U43" s="11">
        <f t="shared" si="0"/>
        <v>8.2979071901793251</v>
      </c>
      <c r="V43" s="11">
        <f t="shared" si="1"/>
        <v>8.3209349688834102</v>
      </c>
      <c r="W43" s="11">
        <f t="shared" si="2"/>
        <v>8.3534264248700154</v>
      </c>
      <c r="X43" s="11">
        <v>620127</v>
      </c>
      <c r="Y43" s="11">
        <v>658337</v>
      </c>
      <c r="Z43" s="11">
        <v>813172</v>
      </c>
      <c r="AA43" s="11">
        <f t="shared" si="3"/>
        <v>13.337679574754368</v>
      </c>
      <c r="AB43" s="11">
        <f t="shared" si="3"/>
        <v>13.397472237253993</v>
      </c>
      <c r="AC43" s="11">
        <f t="shared" si="3"/>
        <v>13.608697928269461</v>
      </c>
    </row>
    <row r="44" spans="1:29" x14ac:dyDescent="0.35">
      <c r="A44" s="2"/>
      <c r="B44" s="2" t="s">
        <v>178</v>
      </c>
      <c r="C44" s="2" t="s">
        <v>179</v>
      </c>
      <c r="D44" s="5" t="s">
        <v>228</v>
      </c>
      <c r="E44" s="5">
        <v>0</v>
      </c>
      <c r="F44" s="11">
        <v>3.75</v>
      </c>
      <c r="G44" s="11">
        <v>3.19</v>
      </c>
      <c r="H44" s="11">
        <v>4.66</v>
      </c>
      <c r="I44" s="11">
        <v>3.375</v>
      </c>
      <c r="J44" s="11">
        <v>3.33</v>
      </c>
      <c r="K44" s="11">
        <v>3.28</v>
      </c>
      <c r="L44" s="11">
        <v>2.3559999999999999</v>
      </c>
      <c r="M44" s="11">
        <v>1.54</v>
      </c>
      <c r="N44" s="11">
        <v>2.23</v>
      </c>
      <c r="O44" s="11">
        <v>8.375</v>
      </c>
      <c r="P44" s="11">
        <v>8.4349999999999987</v>
      </c>
      <c r="Q44" s="11">
        <v>8.5150000000000006</v>
      </c>
      <c r="R44" s="11">
        <v>3498.22</v>
      </c>
      <c r="S44" s="11">
        <v>3625.65</v>
      </c>
      <c r="T44" s="11">
        <v>3768.97</v>
      </c>
      <c r="U44" s="11">
        <f t="shared" si="0"/>
        <v>8.1600095466826215</v>
      </c>
      <c r="V44" s="11">
        <f t="shared" si="1"/>
        <v>8.195788861559425</v>
      </c>
      <c r="W44" s="11">
        <f t="shared" si="2"/>
        <v>8.2345570335644567</v>
      </c>
      <c r="X44" s="11">
        <v>415299</v>
      </c>
      <c r="Y44" s="11">
        <v>412129</v>
      </c>
      <c r="Z44" s="11">
        <v>469977</v>
      </c>
      <c r="AA44" s="11">
        <f t="shared" si="3"/>
        <v>12.936754021718041</v>
      </c>
      <c r="AB44" s="11">
        <f t="shared" si="3"/>
        <v>12.929091686120076</v>
      </c>
      <c r="AC44" s="11">
        <f t="shared" si="3"/>
        <v>13.060439036318614</v>
      </c>
    </row>
    <row r="45" spans="1:29" x14ac:dyDescent="0.35">
      <c r="A45" s="2"/>
      <c r="B45" s="2" t="s">
        <v>178</v>
      </c>
      <c r="C45" s="2" t="s">
        <v>180</v>
      </c>
      <c r="D45" s="5" t="s">
        <v>48</v>
      </c>
      <c r="E45" s="5">
        <v>0</v>
      </c>
      <c r="F45" s="11">
        <v>3</v>
      </c>
      <c r="G45" s="11">
        <v>3.13</v>
      </c>
      <c r="H45" s="11">
        <v>4.3</v>
      </c>
      <c r="I45" s="11">
        <v>2.375</v>
      </c>
      <c r="J45" s="11">
        <v>2.5299999999999998</v>
      </c>
      <c r="K45" s="11">
        <v>2.97</v>
      </c>
      <c r="L45" s="11">
        <v>1.589</v>
      </c>
      <c r="M45" s="11">
        <v>1.5</v>
      </c>
      <c r="N45" s="11">
        <v>2.76</v>
      </c>
      <c r="O45" s="11">
        <v>6.8250000000000002</v>
      </c>
      <c r="P45" s="11">
        <v>6.88</v>
      </c>
      <c r="Q45" s="11">
        <v>6.9249999999999998</v>
      </c>
      <c r="R45" s="11">
        <v>2576.7800000000002</v>
      </c>
      <c r="S45" s="11">
        <v>2625.86</v>
      </c>
      <c r="T45" s="11">
        <v>2696.51</v>
      </c>
      <c r="U45" s="11">
        <f t="shared" si="0"/>
        <v>7.8542958364221365</v>
      </c>
      <c r="V45" s="11">
        <f t="shared" si="1"/>
        <v>7.873163740417942</v>
      </c>
      <c r="W45" s="11">
        <f t="shared" si="2"/>
        <v>7.8997136232814382</v>
      </c>
      <c r="X45" s="11">
        <v>428053</v>
      </c>
      <c r="Y45" s="11">
        <v>453724</v>
      </c>
      <c r="Z45" s="11">
        <v>519797</v>
      </c>
      <c r="AA45" s="11">
        <f t="shared" si="3"/>
        <v>12.967002298673114</v>
      </c>
      <c r="AB45" s="11">
        <f t="shared" si="3"/>
        <v>13.025244362643992</v>
      </c>
      <c r="AC45" s="11">
        <f t="shared" si="3"/>
        <v>13.161193629722314</v>
      </c>
    </row>
    <row r="46" spans="1:29" x14ac:dyDescent="0.35">
      <c r="A46" s="2"/>
      <c r="B46" s="2" t="s">
        <v>178</v>
      </c>
      <c r="C46" s="2" t="s">
        <v>181</v>
      </c>
      <c r="D46" s="5" t="s">
        <v>48</v>
      </c>
      <c r="E46" s="5">
        <v>0</v>
      </c>
      <c r="F46" s="11">
        <v>3</v>
      </c>
      <c r="G46" s="11">
        <v>3.7</v>
      </c>
      <c r="H46" s="11">
        <v>4.92</v>
      </c>
      <c r="I46" s="11">
        <v>3</v>
      </c>
      <c r="J46" s="11">
        <v>4.1399999999999997</v>
      </c>
      <c r="K46" s="11">
        <v>4.42</v>
      </c>
      <c r="L46" s="11">
        <v>3.4670000000000001</v>
      </c>
      <c r="M46" s="11">
        <v>3.52</v>
      </c>
      <c r="N46" s="11">
        <v>3.65</v>
      </c>
      <c r="O46" s="11">
        <v>10.870000000000001</v>
      </c>
      <c r="P46" s="11">
        <v>11.085000000000001</v>
      </c>
      <c r="Q46" s="11">
        <v>11.245000000000001</v>
      </c>
      <c r="R46" s="11">
        <v>3024.43</v>
      </c>
      <c r="S46" s="11">
        <v>3062.42</v>
      </c>
      <c r="T46" s="11">
        <v>3181.08</v>
      </c>
      <c r="U46" s="11">
        <f t="shared" si="0"/>
        <v>8.0144779229577594</v>
      </c>
      <c r="V46" s="11">
        <f t="shared" si="1"/>
        <v>8.0269607320628058</v>
      </c>
      <c r="W46" s="11">
        <f t="shared" si="2"/>
        <v>8.064976040757017</v>
      </c>
      <c r="X46" s="11">
        <v>66086</v>
      </c>
      <c r="Y46" s="11">
        <v>66834</v>
      </c>
      <c r="Z46" s="11">
        <v>69199</v>
      </c>
      <c r="AA46" s="11">
        <f t="shared" si="3"/>
        <v>11.098712203104354</v>
      </c>
      <c r="AB46" s="11">
        <f t="shared" si="3"/>
        <v>11.109967212073245</v>
      </c>
      <c r="AC46" s="11">
        <f t="shared" si="3"/>
        <v>11.144741690634294</v>
      </c>
    </row>
    <row r="47" spans="1:29" x14ac:dyDescent="0.35">
      <c r="A47" s="2"/>
      <c r="B47" s="2" t="s">
        <v>178</v>
      </c>
      <c r="C47" s="2" t="s">
        <v>182</v>
      </c>
      <c r="D47" s="5" t="s">
        <v>228</v>
      </c>
      <c r="E47" s="5">
        <v>0</v>
      </c>
      <c r="F47" s="11">
        <v>2.5</v>
      </c>
      <c r="G47" s="11">
        <v>3.09</v>
      </c>
      <c r="H47" s="11">
        <v>4.28</v>
      </c>
      <c r="I47" s="11">
        <v>2.75</v>
      </c>
      <c r="J47" s="11">
        <v>2.99</v>
      </c>
      <c r="K47" s="11">
        <v>3.36</v>
      </c>
      <c r="L47" s="11">
        <v>2.7890000000000001</v>
      </c>
      <c r="M47" s="11">
        <v>1.31</v>
      </c>
      <c r="N47" s="11">
        <v>2.02</v>
      </c>
      <c r="O47" s="11">
        <v>7.8100000000000005</v>
      </c>
      <c r="P47" s="11">
        <v>7.83</v>
      </c>
      <c r="Q47" s="11">
        <v>7.8650000000000002</v>
      </c>
      <c r="R47" s="11">
        <v>6313.79</v>
      </c>
      <c r="S47" s="11">
        <v>6440.02</v>
      </c>
      <c r="T47" s="11">
        <v>6798.28</v>
      </c>
      <c r="U47" s="11">
        <f t="shared" si="0"/>
        <v>8.7504914091413273</v>
      </c>
      <c r="V47" s="11">
        <f t="shared" si="1"/>
        <v>8.7702869246836386</v>
      </c>
      <c r="W47" s="11">
        <f t="shared" si="2"/>
        <v>8.8244249179927134</v>
      </c>
      <c r="X47" s="11">
        <v>774589</v>
      </c>
      <c r="Y47" s="11">
        <v>822090</v>
      </c>
      <c r="Z47" s="11">
        <v>833166</v>
      </c>
      <c r="AA47" s="11">
        <f t="shared" si="3"/>
        <v>13.560087845084084</v>
      </c>
      <c r="AB47" s="11">
        <f t="shared" si="3"/>
        <v>13.619605157095924</v>
      </c>
      <c r="AC47" s="11">
        <f t="shared" si="3"/>
        <v>13.632988181007301</v>
      </c>
    </row>
    <row r="48" spans="1:29" x14ac:dyDescent="0.35">
      <c r="A48" s="2"/>
      <c r="B48" s="2" t="s">
        <v>178</v>
      </c>
      <c r="C48" s="2" t="s">
        <v>183</v>
      </c>
      <c r="D48" s="5" t="s">
        <v>48</v>
      </c>
      <c r="E48" s="5">
        <v>0</v>
      </c>
      <c r="F48" s="11">
        <v>4.25</v>
      </c>
      <c r="G48" s="11">
        <v>3.05</v>
      </c>
      <c r="H48" s="11">
        <v>4.24</v>
      </c>
      <c r="I48" s="11">
        <v>2.75</v>
      </c>
      <c r="J48" s="11">
        <v>2.81</v>
      </c>
      <c r="K48" s="11">
        <v>3.23</v>
      </c>
      <c r="L48" s="11">
        <v>2.444</v>
      </c>
      <c r="M48" s="11">
        <v>1.05</v>
      </c>
      <c r="N48" s="11">
        <v>1.89</v>
      </c>
      <c r="O48" s="11">
        <v>7.2799999999999994</v>
      </c>
      <c r="P48" s="11">
        <v>7.42</v>
      </c>
      <c r="Q48" s="11">
        <v>7.5150000000000006</v>
      </c>
      <c r="R48" s="11">
        <v>2607.5100000000002</v>
      </c>
      <c r="S48" s="11">
        <v>2700.51</v>
      </c>
      <c r="T48" s="11">
        <v>2822.31</v>
      </c>
      <c r="U48" s="11">
        <f t="shared" si="0"/>
        <v>7.8661510219586575</v>
      </c>
      <c r="V48" s="11">
        <f t="shared" si="1"/>
        <v>7.9011959230440496</v>
      </c>
      <c r="W48" s="11">
        <f t="shared" si="2"/>
        <v>7.945310977548945</v>
      </c>
      <c r="X48" s="11">
        <v>454927</v>
      </c>
      <c r="Y48" s="11">
        <v>472789</v>
      </c>
      <c r="Z48" s="11">
        <v>482651</v>
      </c>
      <c r="AA48" s="11">
        <f t="shared" si="3"/>
        <v>13.027892245500844</v>
      </c>
      <c r="AB48" s="11">
        <f t="shared" si="3"/>
        <v>13.066404479151938</v>
      </c>
      <c r="AC48" s="11">
        <f t="shared" si="3"/>
        <v>13.087049104169363</v>
      </c>
    </row>
    <row r="49" spans="1:29" x14ac:dyDescent="0.35">
      <c r="A49" s="2"/>
      <c r="B49" s="2" t="s">
        <v>184</v>
      </c>
      <c r="C49" s="2" t="s">
        <v>185</v>
      </c>
      <c r="D49" s="5" t="s">
        <v>45</v>
      </c>
      <c r="E49" s="21">
        <v>1</v>
      </c>
      <c r="F49" s="11">
        <v>5</v>
      </c>
      <c r="G49" s="11">
        <v>3.7</v>
      </c>
      <c r="H49" s="11">
        <v>4.79</v>
      </c>
      <c r="I49" s="11">
        <v>4.25</v>
      </c>
      <c r="J49" s="11">
        <v>4.1399999999999997</v>
      </c>
      <c r="K49" s="11">
        <v>4.45</v>
      </c>
      <c r="L49" s="11">
        <v>4.9669999999999996</v>
      </c>
      <c r="M49" s="11">
        <v>3.52</v>
      </c>
      <c r="N49" s="11">
        <v>4.66</v>
      </c>
      <c r="O49" s="11">
        <v>10.98</v>
      </c>
      <c r="P49" s="11">
        <v>11</v>
      </c>
      <c r="Q49" s="11">
        <v>11.129999999999999</v>
      </c>
      <c r="R49" s="11">
        <v>22534.26</v>
      </c>
      <c r="S49" s="11">
        <v>22790.73</v>
      </c>
      <c r="T49" s="11">
        <v>23094.6</v>
      </c>
      <c r="U49" s="11">
        <f t="shared" si="0"/>
        <v>10.022792096777721</v>
      </c>
      <c r="V49" s="11">
        <f t="shared" si="1"/>
        <v>10.034109153319534</v>
      </c>
      <c r="W49" s="11">
        <f t="shared" si="2"/>
        <v>10.047354102948534</v>
      </c>
      <c r="X49" s="11">
        <v>282178</v>
      </c>
      <c r="Y49" s="11">
        <v>288777</v>
      </c>
      <c r="Z49" s="11">
        <v>291864</v>
      </c>
      <c r="AA49" s="11">
        <f t="shared" si="3"/>
        <v>12.550293356467497</v>
      </c>
      <c r="AB49" s="11">
        <f t="shared" si="3"/>
        <v>12.573410042940187</v>
      </c>
      <c r="AC49" s="11">
        <f t="shared" si="3"/>
        <v>12.584043219328946</v>
      </c>
    </row>
    <row r="50" spans="1:29" x14ac:dyDescent="0.35">
      <c r="A50" s="2"/>
      <c r="B50" s="2" t="s">
        <v>184</v>
      </c>
      <c r="C50" s="2" t="s">
        <v>186</v>
      </c>
      <c r="D50" s="5" t="s">
        <v>48</v>
      </c>
      <c r="E50" s="21">
        <v>1</v>
      </c>
      <c r="F50" s="11">
        <v>3.75</v>
      </c>
      <c r="G50" s="11">
        <v>3.17</v>
      </c>
      <c r="H50" s="11">
        <v>4.45</v>
      </c>
      <c r="I50" s="11">
        <v>3</v>
      </c>
      <c r="J50" s="11">
        <v>3.04</v>
      </c>
      <c r="K50" s="11">
        <v>3.69</v>
      </c>
      <c r="L50" s="11">
        <v>1.8779999999999999</v>
      </c>
      <c r="M50" s="11">
        <v>1.46</v>
      </c>
      <c r="N50" s="11">
        <v>2.2000000000000002</v>
      </c>
      <c r="O50" s="11">
        <v>7.9550000000000001</v>
      </c>
      <c r="P50" s="11">
        <v>8.0949999999999989</v>
      </c>
      <c r="Q50" s="11">
        <v>8.129999999999999</v>
      </c>
      <c r="R50" s="11">
        <v>4709.83</v>
      </c>
      <c r="S50" s="11">
        <v>4813.49</v>
      </c>
      <c r="T50" s="11">
        <v>5315.15</v>
      </c>
      <c r="U50" s="11">
        <f t="shared" si="0"/>
        <v>8.4574070929408212</v>
      </c>
      <c r="V50" s="11">
        <f t="shared" si="1"/>
        <v>8.4791776717254717</v>
      </c>
      <c r="W50" s="11">
        <f t="shared" si="2"/>
        <v>8.5783165123909857</v>
      </c>
      <c r="X50" s="11">
        <v>589941</v>
      </c>
      <c r="Y50" s="11">
        <v>592054</v>
      </c>
      <c r="Z50" s="11">
        <v>636734</v>
      </c>
      <c r="AA50" s="11">
        <f t="shared" si="3"/>
        <v>13.287777810881568</v>
      </c>
      <c r="AB50" s="11">
        <f t="shared" si="3"/>
        <v>13.291353125922413</v>
      </c>
      <c r="AC50" s="11">
        <f t="shared" si="3"/>
        <v>13.3641072649249</v>
      </c>
    </row>
    <row r="51" spans="1:29" x14ac:dyDescent="0.35">
      <c r="A51" s="2"/>
      <c r="B51" s="2" t="s">
        <v>184</v>
      </c>
      <c r="C51" s="2" t="s">
        <v>187</v>
      </c>
      <c r="D51" s="5" t="s">
        <v>228</v>
      </c>
      <c r="E51" s="21">
        <v>1</v>
      </c>
      <c r="F51" s="11">
        <v>2.75</v>
      </c>
      <c r="G51" s="11">
        <v>3.44</v>
      </c>
      <c r="H51" s="11">
        <v>4.7</v>
      </c>
      <c r="I51" s="11">
        <v>3.125</v>
      </c>
      <c r="J51" s="11">
        <v>3.71</v>
      </c>
      <c r="K51" s="11">
        <v>3.82</v>
      </c>
      <c r="L51" s="11">
        <v>1.8220000000000001</v>
      </c>
      <c r="M51" s="11">
        <v>3.71</v>
      </c>
      <c r="N51" s="11">
        <v>3.98</v>
      </c>
      <c r="O51" s="11">
        <v>9.4250000000000007</v>
      </c>
      <c r="P51" s="11">
        <v>9.629999999999999</v>
      </c>
      <c r="Q51" s="11">
        <v>9.7899999999999991</v>
      </c>
      <c r="R51" s="11">
        <v>6246.54</v>
      </c>
      <c r="S51" s="11">
        <v>6371.02</v>
      </c>
      <c r="T51" s="11">
        <v>6647.77</v>
      </c>
      <c r="U51" s="11">
        <f t="shared" si="0"/>
        <v>8.7397829894373888</v>
      </c>
      <c r="V51" s="11">
        <f t="shared" si="1"/>
        <v>8.7595148613361733</v>
      </c>
      <c r="W51" s="11">
        <f t="shared" si="2"/>
        <v>8.8020367390655583</v>
      </c>
      <c r="X51" s="11">
        <v>493258</v>
      </c>
      <c r="Y51" s="11">
        <v>487662</v>
      </c>
      <c r="Z51" s="11">
        <v>499743</v>
      </c>
      <c r="AA51" s="11">
        <f t="shared" si="3"/>
        <v>13.10878764270924</v>
      </c>
      <c r="AB51" s="11">
        <f t="shared" si="3"/>
        <v>13.097377821910374</v>
      </c>
      <c r="AC51" s="11">
        <f t="shared" si="3"/>
        <v>13.121849245261046</v>
      </c>
    </row>
    <row r="52" spans="1:29" x14ac:dyDescent="0.35">
      <c r="A52" s="2"/>
      <c r="B52" s="2" t="s">
        <v>184</v>
      </c>
      <c r="C52" s="2" t="s">
        <v>188</v>
      </c>
      <c r="D52" s="5" t="s">
        <v>228</v>
      </c>
      <c r="E52" s="21">
        <v>1</v>
      </c>
      <c r="F52" s="11">
        <v>4.5</v>
      </c>
      <c r="G52" s="11">
        <v>3.24</v>
      </c>
      <c r="H52" s="11">
        <v>4.45</v>
      </c>
      <c r="I52" s="11">
        <v>3</v>
      </c>
      <c r="J52" s="11">
        <v>3.25</v>
      </c>
      <c r="K52" s="11">
        <v>3.6</v>
      </c>
      <c r="L52" s="11">
        <v>1.522</v>
      </c>
      <c r="M52" s="11">
        <v>2.09</v>
      </c>
      <c r="N52" s="11">
        <v>3.36</v>
      </c>
      <c r="O52" s="11">
        <v>8.7050000000000001</v>
      </c>
      <c r="P52" s="11">
        <v>8.86</v>
      </c>
      <c r="Q52" s="11">
        <v>9.0300000000000011</v>
      </c>
      <c r="R52" s="11">
        <v>6050.44</v>
      </c>
      <c r="S52" s="11">
        <v>6248.24</v>
      </c>
      <c r="T52" s="11">
        <v>6593.26</v>
      </c>
      <c r="U52" s="11">
        <f t="shared" si="0"/>
        <v>8.7078862756531148</v>
      </c>
      <c r="V52" s="11">
        <f t="shared" si="1"/>
        <v>8.7400551030737219</v>
      </c>
      <c r="W52" s="11">
        <f t="shared" si="2"/>
        <v>8.7938031941009367</v>
      </c>
      <c r="X52" s="11">
        <v>517787</v>
      </c>
      <c r="Y52" s="11">
        <v>505685</v>
      </c>
      <c r="Z52" s="11">
        <v>531203</v>
      </c>
      <c r="AA52" s="11">
        <f t="shared" si="3"/>
        <v>13.157319239765791</v>
      </c>
      <c r="AB52" s="11">
        <f t="shared" si="3"/>
        <v>13.133669224773298</v>
      </c>
      <c r="AC52" s="11">
        <f t="shared" si="3"/>
        <v>13.182899524718774</v>
      </c>
    </row>
    <row r="53" spans="1:29" x14ac:dyDescent="0.35">
      <c r="A53" s="2"/>
      <c r="B53" s="2" t="s">
        <v>184</v>
      </c>
      <c r="C53" s="2" t="s">
        <v>189</v>
      </c>
      <c r="D53" s="5" t="s">
        <v>228</v>
      </c>
      <c r="E53" s="21">
        <v>1</v>
      </c>
      <c r="F53" s="11">
        <v>4.5</v>
      </c>
      <c r="G53" s="11">
        <v>3.13</v>
      </c>
      <c r="H53" s="11">
        <v>4.28</v>
      </c>
      <c r="I53" s="11">
        <v>3.5</v>
      </c>
      <c r="J53" s="11">
        <v>3.01</v>
      </c>
      <c r="K53" s="11">
        <v>3.45</v>
      </c>
      <c r="L53" s="11">
        <v>3.056</v>
      </c>
      <c r="M53" s="11">
        <v>1.56</v>
      </c>
      <c r="N53" s="11">
        <v>2.4</v>
      </c>
      <c r="O53" s="11">
        <v>7.3699999999999992</v>
      </c>
      <c r="P53" s="11">
        <v>7.4950000000000001</v>
      </c>
      <c r="Q53" s="11">
        <v>7.72</v>
      </c>
      <c r="R53" s="11">
        <v>4553.05</v>
      </c>
      <c r="S53" s="11">
        <v>4279.1099999999997</v>
      </c>
      <c r="T53" s="11">
        <v>4553.05</v>
      </c>
      <c r="U53" s="11">
        <f t="shared" si="0"/>
        <v>8.423552617044745</v>
      </c>
      <c r="V53" s="11">
        <f t="shared" si="1"/>
        <v>8.3615003230272738</v>
      </c>
      <c r="W53" s="11">
        <f t="shared" si="2"/>
        <v>8.423552617044745</v>
      </c>
      <c r="X53" s="11">
        <v>589102</v>
      </c>
      <c r="Y53" s="11">
        <v>589581</v>
      </c>
      <c r="Z53" s="11">
        <v>713252</v>
      </c>
      <c r="AA53" s="11">
        <f t="shared" si="3"/>
        <v>13.286354622513352</v>
      </c>
      <c r="AB53" s="11">
        <f t="shared" si="3"/>
        <v>13.287167394100571</v>
      </c>
      <c r="AC53" s="11">
        <f t="shared" si="3"/>
        <v>13.47759007313771</v>
      </c>
    </row>
    <row r="54" spans="1:29" x14ac:dyDescent="0.35">
      <c r="A54" s="2"/>
      <c r="B54" s="2" t="s">
        <v>184</v>
      </c>
      <c r="C54" s="2" t="s">
        <v>190</v>
      </c>
      <c r="D54" s="5" t="s">
        <v>228</v>
      </c>
      <c r="E54" s="21">
        <v>1</v>
      </c>
      <c r="F54" s="11">
        <v>5</v>
      </c>
      <c r="G54" s="11">
        <v>3.11</v>
      </c>
      <c r="H54" s="11">
        <v>4.3</v>
      </c>
      <c r="I54" s="11">
        <v>3.625</v>
      </c>
      <c r="J54" s="11">
        <v>3.15</v>
      </c>
      <c r="K54" s="11">
        <v>3.25</v>
      </c>
      <c r="L54" s="11">
        <v>4.133</v>
      </c>
      <c r="M54" s="11">
        <v>1.19</v>
      </c>
      <c r="N54" s="11">
        <v>1.99</v>
      </c>
      <c r="O54" s="11">
        <v>7.6950000000000003</v>
      </c>
      <c r="P54" s="11">
        <v>7.85</v>
      </c>
      <c r="Q54" s="11">
        <v>7.9149999999999991</v>
      </c>
      <c r="R54" s="11">
        <v>6302.77</v>
      </c>
      <c r="S54" s="11">
        <v>6561.74</v>
      </c>
      <c r="T54" s="11">
        <v>6890.51</v>
      </c>
      <c r="U54" s="11">
        <f t="shared" si="0"/>
        <v>8.7487444982872624</v>
      </c>
      <c r="V54" s="11">
        <f t="shared" si="1"/>
        <v>8.7890110906696286</v>
      </c>
      <c r="W54" s="11">
        <f t="shared" si="2"/>
        <v>8.8379003815876391</v>
      </c>
      <c r="X54" s="11">
        <v>507752</v>
      </c>
      <c r="Y54" s="11">
        <v>493619</v>
      </c>
      <c r="Z54" s="11">
        <v>542178</v>
      </c>
      <c r="AA54" s="11">
        <f t="shared" si="3"/>
        <v>13.137748418381205</v>
      </c>
      <c r="AB54" s="11">
        <f t="shared" si="3"/>
        <v>13.109519243539134</v>
      </c>
      <c r="AC54" s="11">
        <f t="shared" si="3"/>
        <v>13.203349639790078</v>
      </c>
    </row>
    <row r="55" spans="1:29" x14ac:dyDescent="0.35">
      <c r="A55" s="2"/>
      <c r="B55" s="2" t="s">
        <v>184</v>
      </c>
      <c r="C55" s="2" t="s">
        <v>191</v>
      </c>
      <c r="D55" s="5" t="s">
        <v>48</v>
      </c>
      <c r="E55" s="21">
        <v>1</v>
      </c>
      <c r="F55" s="11">
        <v>3</v>
      </c>
      <c r="G55" s="11">
        <v>3.2</v>
      </c>
      <c r="H55" s="11">
        <v>4.34</v>
      </c>
      <c r="I55" s="11">
        <v>3.5</v>
      </c>
      <c r="J55" s="11">
        <v>3.49</v>
      </c>
      <c r="K55" s="11">
        <v>3.9</v>
      </c>
      <c r="L55" s="11">
        <v>1.9330000000000001</v>
      </c>
      <c r="M55" s="11">
        <v>1.64</v>
      </c>
      <c r="N55" s="11">
        <v>2.3199999999999998</v>
      </c>
      <c r="O55" s="11">
        <v>8.84</v>
      </c>
      <c r="P55" s="11">
        <v>9.11</v>
      </c>
      <c r="Q55" s="11">
        <v>9.2850000000000001</v>
      </c>
      <c r="R55" s="11">
        <v>6047.13</v>
      </c>
      <c r="S55" s="11">
        <v>6504.23</v>
      </c>
      <c r="T55" s="11">
        <v>7291.87</v>
      </c>
      <c r="U55" s="11">
        <f t="shared" si="0"/>
        <v>8.7073390583057311</v>
      </c>
      <c r="V55" s="11">
        <f t="shared" si="1"/>
        <v>8.7802080134560239</v>
      </c>
      <c r="W55" s="11">
        <f t="shared" si="2"/>
        <v>8.8945153078831911</v>
      </c>
      <c r="X55" s="11">
        <v>631245</v>
      </c>
      <c r="Y55" s="11">
        <v>651177</v>
      </c>
      <c r="Z55" s="11">
        <v>684248</v>
      </c>
      <c r="AA55" s="11">
        <f t="shared" si="3"/>
        <v>13.355449338748258</v>
      </c>
      <c r="AB55" s="11">
        <f t="shared" si="3"/>
        <v>13.386536773636402</v>
      </c>
      <c r="AC55" s="11">
        <f t="shared" si="3"/>
        <v>13.43607570399036</v>
      </c>
    </row>
    <row r="56" spans="1:29" x14ac:dyDescent="0.35">
      <c r="A56" s="2"/>
      <c r="B56" s="2" t="s">
        <v>192</v>
      </c>
      <c r="C56" s="2" t="s">
        <v>193</v>
      </c>
      <c r="D56" s="5" t="s">
        <v>228</v>
      </c>
      <c r="E56" s="5">
        <v>0</v>
      </c>
      <c r="F56" s="11">
        <v>4.25</v>
      </c>
      <c r="G56" s="11">
        <v>3.06</v>
      </c>
      <c r="H56" s="11">
        <v>4.18</v>
      </c>
      <c r="I56" s="11">
        <v>3</v>
      </c>
      <c r="J56" s="11">
        <v>2.89</v>
      </c>
      <c r="K56" s="11">
        <v>3.22</v>
      </c>
      <c r="L56" s="11">
        <v>2.9780000000000002</v>
      </c>
      <c r="M56" s="11">
        <v>1.24</v>
      </c>
      <c r="N56" s="11">
        <v>2.0099999999999998</v>
      </c>
      <c r="O56" s="11">
        <v>7.34</v>
      </c>
      <c r="P56" s="11">
        <v>7.41</v>
      </c>
      <c r="Q56" s="11">
        <v>7.7149999999999999</v>
      </c>
      <c r="R56" s="11">
        <v>3098.05</v>
      </c>
      <c r="S56" s="11">
        <v>3321.45</v>
      </c>
      <c r="T56" s="11">
        <v>3494.7</v>
      </c>
      <c r="U56" s="11">
        <f t="shared" si="0"/>
        <v>8.0385281602913778</v>
      </c>
      <c r="V56" s="11">
        <f t="shared" si="1"/>
        <v>8.1081567135522814</v>
      </c>
      <c r="W56" s="11">
        <f t="shared" si="2"/>
        <v>8.1590028140738404</v>
      </c>
      <c r="X56" s="11">
        <v>362020</v>
      </c>
      <c r="Y56" s="11">
        <v>382337</v>
      </c>
      <c r="Z56" s="11">
        <v>380165</v>
      </c>
      <c r="AA56" s="11">
        <f t="shared" si="3"/>
        <v>12.799454737900543</v>
      </c>
      <c r="AB56" s="11">
        <f t="shared" si="3"/>
        <v>12.854057697632809</v>
      </c>
      <c r="AC56" s="11">
        <f t="shared" si="3"/>
        <v>12.848360647986773</v>
      </c>
    </row>
    <row r="57" spans="1:29" x14ac:dyDescent="0.35">
      <c r="A57" s="2"/>
      <c r="B57" s="2" t="s">
        <v>192</v>
      </c>
      <c r="C57" s="2" t="s">
        <v>194</v>
      </c>
      <c r="D57" s="5" t="s">
        <v>48</v>
      </c>
      <c r="E57" s="5">
        <v>0</v>
      </c>
      <c r="F57" s="11">
        <v>2.75</v>
      </c>
      <c r="G57" s="11">
        <v>3.19</v>
      </c>
      <c r="H57" s="11">
        <v>4.41</v>
      </c>
      <c r="I57" s="11">
        <v>3</v>
      </c>
      <c r="J57" s="11">
        <v>2.77</v>
      </c>
      <c r="K57" s="11">
        <v>3.18</v>
      </c>
      <c r="L57" s="11">
        <v>2.367</v>
      </c>
      <c r="M57" s="11">
        <v>1.06</v>
      </c>
      <c r="N57" s="11">
        <v>1.85</v>
      </c>
      <c r="O57" s="11">
        <v>6.9950000000000001</v>
      </c>
      <c r="P57" s="11">
        <v>7.0149999999999997</v>
      </c>
      <c r="Q57" s="11">
        <v>7.1300000000000008</v>
      </c>
      <c r="R57" s="11">
        <v>2124.44</v>
      </c>
      <c r="S57" s="11">
        <v>2273.4699999999998</v>
      </c>
      <c r="T57" s="11">
        <v>2366.4499999999998</v>
      </c>
      <c r="U57" s="11">
        <f t="shared" si="0"/>
        <v>7.6612635172167751</v>
      </c>
      <c r="V57" s="11">
        <f t="shared" si="1"/>
        <v>7.7290625776644779</v>
      </c>
      <c r="W57" s="11">
        <f t="shared" si="2"/>
        <v>7.7691462208746298</v>
      </c>
      <c r="X57" s="11">
        <v>485525</v>
      </c>
      <c r="Y57" s="11">
        <v>519616</v>
      </c>
      <c r="Z57" s="11">
        <v>568103</v>
      </c>
      <c r="AA57" s="11">
        <f t="shared" si="3"/>
        <v>13.092986058693652</v>
      </c>
      <c r="AB57" s="11">
        <f t="shared" si="3"/>
        <v>13.160845356222119</v>
      </c>
      <c r="AC57" s="11">
        <f t="shared" si="3"/>
        <v>13.250058019291705</v>
      </c>
    </row>
    <row r="58" spans="1:29" x14ac:dyDescent="0.35">
      <c r="A58" s="2"/>
      <c r="B58" s="2" t="s">
        <v>195</v>
      </c>
      <c r="C58" s="2" t="s">
        <v>196</v>
      </c>
      <c r="D58" s="5" t="s">
        <v>48</v>
      </c>
      <c r="E58" s="5">
        <v>0</v>
      </c>
      <c r="F58" s="11">
        <v>2.75</v>
      </c>
      <c r="G58" s="11">
        <v>3.41</v>
      </c>
      <c r="H58" s="11">
        <v>4.59</v>
      </c>
      <c r="I58" s="11">
        <v>3</v>
      </c>
      <c r="J58" s="11">
        <v>3.34</v>
      </c>
      <c r="K58" s="11">
        <v>3.57</v>
      </c>
      <c r="L58" s="11">
        <v>3.1</v>
      </c>
      <c r="M58" s="11">
        <v>2.85</v>
      </c>
      <c r="N58" s="11">
        <v>3</v>
      </c>
      <c r="O58" s="11">
        <v>8.83</v>
      </c>
      <c r="P58" s="11">
        <v>8.995000000000001</v>
      </c>
      <c r="Q58" s="11">
        <v>9.254999999999999</v>
      </c>
      <c r="R58" s="11">
        <v>9729.82</v>
      </c>
      <c r="S58" s="11">
        <v>10082.299999999999</v>
      </c>
      <c r="T58" s="11">
        <v>10460.41</v>
      </c>
      <c r="U58" s="11">
        <f t="shared" si="0"/>
        <v>9.1829506755228074</v>
      </c>
      <c r="V58" s="11">
        <f t="shared" si="1"/>
        <v>9.2185366902006685</v>
      </c>
      <c r="W58" s="11">
        <f t="shared" si="2"/>
        <v>9.2553529337914604</v>
      </c>
      <c r="X58" s="11">
        <v>521094</v>
      </c>
      <c r="Y58" s="11">
        <v>501120</v>
      </c>
      <c r="Z58" s="11">
        <v>489161</v>
      </c>
      <c r="AA58" s="11">
        <f t="shared" si="3"/>
        <v>13.163685726726239</v>
      </c>
      <c r="AB58" s="11">
        <f t="shared" si="3"/>
        <v>13.124600872344521</v>
      </c>
      <c r="AC58" s="11">
        <f t="shared" si="3"/>
        <v>13.100446957622093</v>
      </c>
    </row>
    <row r="59" spans="1:29" x14ac:dyDescent="0.35">
      <c r="A59" s="2"/>
      <c r="B59" s="2" t="s">
        <v>195</v>
      </c>
      <c r="C59" s="2" t="s">
        <v>197</v>
      </c>
      <c r="D59" s="5" t="s">
        <v>228</v>
      </c>
      <c r="E59" s="5">
        <v>0</v>
      </c>
      <c r="F59" s="11">
        <v>4.75</v>
      </c>
      <c r="G59" s="11">
        <v>3.31</v>
      </c>
      <c r="H59" s="11">
        <v>4.51</v>
      </c>
      <c r="I59" s="11">
        <v>3</v>
      </c>
      <c r="J59" s="11">
        <v>3.14</v>
      </c>
      <c r="K59" s="11">
        <v>3.45</v>
      </c>
      <c r="L59" s="11">
        <v>3.3439999999999999</v>
      </c>
      <c r="M59" s="11">
        <v>1.36</v>
      </c>
      <c r="N59" s="11">
        <v>1.95</v>
      </c>
      <c r="O59" s="11">
        <v>7.59</v>
      </c>
      <c r="P59" s="11">
        <v>7.9</v>
      </c>
      <c r="Q59" s="11">
        <v>7.91</v>
      </c>
      <c r="R59" s="11">
        <v>7069.31</v>
      </c>
      <c r="S59" s="11">
        <v>7268.97</v>
      </c>
      <c r="T59" s="11">
        <v>7581.07</v>
      </c>
      <c r="U59" s="11">
        <f t="shared" si="0"/>
        <v>8.8635181586540366</v>
      </c>
      <c r="V59" s="11">
        <f t="shared" si="1"/>
        <v>8.8913698823609728</v>
      </c>
      <c r="W59" s="11">
        <f t="shared" si="2"/>
        <v>8.9334096296240162</v>
      </c>
      <c r="X59" s="11">
        <v>694427</v>
      </c>
      <c r="Y59" s="11">
        <v>724747</v>
      </c>
      <c r="Z59" s="11">
        <v>790185</v>
      </c>
      <c r="AA59" s="11">
        <f t="shared" si="3"/>
        <v>13.450842324060853</v>
      </c>
      <c r="AB59" s="11">
        <f t="shared" si="3"/>
        <v>13.493577907416935</v>
      </c>
      <c r="AC59" s="11">
        <f t="shared" si="3"/>
        <v>13.580022374243191</v>
      </c>
    </row>
    <row r="60" spans="1:29" x14ac:dyDescent="0.35">
      <c r="A60" s="2"/>
      <c r="B60" s="2" t="s">
        <v>195</v>
      </c>
      <c r="C60" s="2" t="s">
        <v>198</v>
      </c>
      <c r="D60" s="5" t="s">
        <v>228</v>
      </c>
      <c r="E60" s="5">
        <v>0</v>
      </c>
      <c r="F60" s="11">
        <v>3.25</v>
      </c>
      <c r="G60" s="11">
        <v>3.21</v>
      </c>
      <c r="H60" s="11">
        <v>4.46</v>
      </c>
      <c r="I60" s="11">
        <v>2.875</v>
      </c>
      <c r="J60" s="11">
        <v>2.66</v>
      </c>
      <c r="K60" s="11">
        <v>3.34</v>
      </c>
      <c r="L60" s="11">
        <v>2.544</v>
      </c>
      <c r="M60" s="11">
        <v>1.6</v>
      </c>
      <c r="N60" s="11">
        <v>3.26</v>
      </c>
      <c r="O60" s="11">
        <v>7.7750000000000004</v>
      </c>
      <c r="P60" s="11">
        <v>8.08</v>
      </c>
      <c r="Q60" s="11">
        <v>8.27</v>
      </c>
      <c r="R60" s="11">
        <v>7846.75</v>
      </c>
      <c r="S60" s="11">
        <v>8138.67</v>
      </c>
      <c r="T60" s="11">
        <v>8421.32</v>
      </c>
      <c r="U60" s="11">
        <f t="shared" si="0"/>
        <v>8.9678547123106647</v>
      </c>
      <c r="V60" s="11">
        <f t="shared" si="1"/>
        <v>9.0043820549834859</v>
      </c>
      <c r="W60" s="11">
        <f t="shared" si="2"/>
        <v>9.038521864545503</v>
      </c>
      <c r="X60" s="11">
        <v>687284</v>
      </c>
      <c r="Y60" s="11">
        <v>700156</v>
      </c>
      <c r="Z60" s="11">
        <v>676472</v>
      </c>
      <c r="AA60" s="11">
        <f t="shared" si="3"/>
        <v>13.440502877339235</v>
      </c>
      <c r="AB60" s="11">
        <f t="shared" si="3"/>
        <v>13.459058446339435</v>
      </c>
      <c r="AC60" s="11">
        <f t="shared" si="3"/>
        <v>13.424646336231607</v>
      </c>
    </row>
    <row r="61" spans="1:29" x14ac:dyDescent="0.35">
      <c r="A61" s="2"/>
      <c r="B61" s="2" t="s">
        <v>199</v>
      </c>
      <c r="C61" s="2" t="s">
        <v>34</v>
      </c>
      <c r="D61" s="5" t="s">
        <v>45</v>
      </c>
      <c r="E61" s="21">
        <v>1</v>
      </c>
      <c r="F61" s="11">
        <v>4.25</v>
      </c>
      <c r="G61" s="11">
        <v>3.33</v>
      </c>
      <c r="H61" s="11">
        <v>4.4800000000000004</v>
      </c>
      <c r="I61" s="11">
        <v>3</v>
      </c>
      <c r="J61" s="11">
        <v>3.02</v>
      </c>
      <c r="K61" s="11">
        <v>3.22</v>
      </c>
      <c r="L61" s="11">
        <v>2.7</v>
      </c>
      <c r="M61" s="11">
        <v>1.56</v>
      </c>
      <c r="N61" s="11">
        <v>2.11</v>
      </c>
      <c r="O61" s="11">
        <v>7.5</v>
      </c>
      <c r="P61" s="11">
        <v>7.64</v>
      </c>
      <c r="Q61" s="11">
        <v>7.74</v>
      </c>
      <c r="R61" s="11">
        <v>8220.6299999999992</v>
      </c>
      <c r="S61" s="11">
        <v>8453.1200000000008</v>
      </c>
      <c r="T61" s="11">
        <v>8956.2800000000007</v>
      </c>
      <c r="U61" s="11">
        <f t="shared" si="0"/>
        <v>9.0144021274491184</v>
      </c>
      <c r="V61" s="11">
        <f t="shared" si="1"/>
        <v>9.0422908829715443</v>
      </c>
      <c r="W61" s="11">
        <f t="shared" si="2"/>
        <v>9.1001102411870622</v>
      </c>
      <c r="X61" s="11">
        <v>534030</v>
      </c>
      <c r="Y61" s="11">
        <v>565936</v>
      </c>
      <c r="Z61" s="11">
        <v>634486</v>
      </c>
      <c r="AA61" s="11">
        <f t="shared" si="3"/>
        <v>13.188207296139588</v>
      </c>
      <c r="AB61" s="11">
        <f t="shared" si="3"/>
        <v>13.246236276587004</v>
      </c>
      <c r="AC61" s="11">
        <f t="shared" si="3"/>
        <v>13.360570501275342</v>
      </c>
    </row>
    <row r="62" spans="1:29" x14ac:dyDescent="0.35">
      <c r="A62" s="2"/>
      <c r="B62" s="2" t="s">
        <v>199</v>
      </c>
      <c r="C62" s="2" t="s">
        <v>200</v>
      </c>
      <c r="D62" s="5" t="s">
        <v>45</v>
      </c>
      <c r="E62" s="21">
        <v>1</v>
      </c>
      <c r="F62" s="11">
        <v>3</v>
      </c>
      <c r="G62" s="11">
        <v>3.21</v>
      </c>
      <c r="H62" s="11">
        <v>4.3499999999999996</v>
      </c>
      <c r="I62" s="11">
        <v>3</v>
      </c>
      <c r="J62" s="11">
        <v>3.04</v>
      </c>
      <c r="K62" s="11">
        <v>3.41</v>
      </c>
      <c r="L62" s="11">
        <v>2.2109999999999999</v>
      </c>
      <c r="M62" s="11">
        <v>1.35</v>
      </c>
      <c r="N62" s="11">
        <v>2.27</v>
      </c>
      <c r="O62" s="11">
        <v>7.8650000000000002</v>
      </c>
      <c r="P62" s="11">
        <v>8.1</v>
      </c>
      <c r="Q62" s="11">
        <v>8.2850000000000001</v>
      </c>
      <c r="R62" s="11">
        <v>5394.39</v>
      </c>
      <c r="S62" s="11">
        <v>5537.15</v>
      </c>
      <c r="T62" s="11">
        <v>5974.35</v>
      </c>
      <c r="U62" s="11">
        <f t="shared" si="0"/>
        <v>8.5931148036443687</v>
      </c>
      <c r="V62" s="11">
        <f t="shared" si="1"/>
        <v>8.619235206938237</v>
      </c>
      <c r="W62" s="11">
        <f t="shared" si="2"/>
        <v>8.6952305842711404</v>
      </c>
      <c r="X62" s="11">
        <v>595111</v>
      </c>
      <c r="Y62" s="11">
        <v>608754</v>
      </c>
      <c r="Z62" s="11">
        <v>671407</v>
      </c>
      <c r="AA62" s="11">
        <f t="shared" si="3"/>
        <v>13.296503221750466</v>
      </c>
      <c r="AB62" s="11">
        <f t="shared" si="3"/>
        <v>13.319169524199237</v>
      </c>
      <c r="AC62" s="11">
        <f t="shared" si="3"/>
        <v>13.417130789449295</v>
      </c>
    </row>
    <row r="63" spans="1:29" x14ac:dyDescent="0.35">
      <c r="A63" s="2"/>
      <c r="B63" s="2" t="s">
        <v>199</v>
      </c>
      <c r="C63" s="2" t="s">
        <v>201</v>
      </c>
      <c r="D63" s="5" t="s">
        <v>45</v>
      </c>
      <c r="E63" s="21">
        <v>1</v>
      </c>
      <c r="F63" s="11">
        <v>4.25</v>
      </c>
      <c r="G63" s="11">
        <v>3.33</v>
      </c>
      <c r="H63" s="11">
        <v>4.55</v>
      </c>
      <c r="I63" s="11">
        <v>3.125</v>
      </c>
      <c r="J63" s="11">
        <v>3.16</v>
      </c>
      <c r="K63" s="11">
        <v>3.28</v>
      </c>
      <c r="L63" s="11">
        <v>3.2669999999999999</v>
      </c>
      <c r="M63" s="11">
        <v>2.42</v>
      </c>
      <c r="N63" s="11">
        <v>2.91</v>
      </c>
      <c r="O63" s="11">
        <v>8.1050000000000004</v>
      </c>
      <c r="P63" s="11">
        <v>8.120000000000001</v>
      </c>
      <c r="Q63" s="11">
        <v>8.16</v>
      </c>
      <c r="R63" s="11">
        <v>14097</v>
      </c>
      <c r="S63" s="11">
        <v>14494.53</v>
      </c>
      <c r="T63" s="11">
        <v>15220.85</v>
      </c>
      <c r="U63" s="11">
        <f t="shared" si="0"/>
        <v>9.553717287770926</v>
      </c>
      <c r="V63" s="11">
        <f t="shared" si="1"/>
        <v>9.5815266158559265</v>
      </c>
      <c r="W63" s="11">
        <f t="shared" si="2"/>
        <v>9.6304214774252479</v>
      </c>
      <c r="X63" s="11">
        <v>630040</v>
      </c>
      <c r="Y63" s="11">
        <v>650497</v>
      </c>
      <c r="Z63" s="11">
        <v>645289</v>
      </c>
      <c r="AA63" s="11">
        <f t="shared" si="3"/>
        <v>13.353538588415672</v>
      </c>
      <c r="AB63" s="11">
        <f t="shared" si="3"/>
        <v>13.385491965087015</v>
      </c>
      <c r="AC63" s="11">
        <f t="shared" si="3"/>
        <v>13.377453557443603</v>
      </c>
    </row>
    <row r="64" spans="1:29" x14ac:dyDescent="0.35">
      <c r="A64" s="2"/>
      <c r="B64" s="2" t="s">
        <v>199</v>
      </c>
      <c r="C64" s="2" t="s">
        <v>17</v>
      </c>
      <c r="D64" s="5" t="s">
        <v>45</v>
      </c>
      <c r="E64" s="21">
        <v>1</v>
      </c>
      <c r="F64" s="11">
        <v>5</v>
      </c>
      <c r="G64" s="11">
        <v>4.95</v>
      </c>
      <c r="H64" s="11">
        <v>4.8600000000000003</v>
      </c>
      <c r="I64" s="11">
        <v>3.875</v>
      </c>
      <c r="J64" s="11">
        <v>3.94</v>
      </c>
      <c r="K64" s="11">
        <v>4.1399999999999997</v>
      </c>
      <c r="L64" s="11">
        <v>4.5439999999999996</v>
      </c>
      <c r="M64" s="11">
        <v>4.99</v>
      </c>
      <c r="N64" s="11">
        <v>4.04</v>
      </c>
      <c r="O64" s="11">
        <v>10.975</v>
      </c>
      <c r="P64" s="11">
        <v>10.995000000000001</v>
      </c>
      <c r="Q64" s="11">
        <v>11.004999999999999</v>
      </c>
      <c r="R64" s="11">
        <v>87457.76</v>
      </c>
      <c r="S64" s="11">
        <v>87970.16</v>
      </c>
      <c r="T64" s="11">
        <v>91911.16</v>
      </c>
      <c r="U64" s="11">
        <f t="shared" si="0"/>
        <v>11.378911212930717</v>
      </c>
      <c r="V64" s="11">
        <f t="shared" si="1"/>
        <v>11.38475294504693</v>
      </c>
      <c r="W64" s="11">
        <f t="shared" si="2"/>
        <v>11.428577737314834</v>
      </c>
      <c r="X64" s="11">
        <v>1036794</v>
      </c>
      <c r="Y64" s="11">
        <v>1075827</v>
      </c>
      <c r="Z64" s="11">
        <v>929014</v>
      </c>
      <c r="AA64" s="11">
        <f t="shared" si="3"/>
        <v>13.851643817526366</v>
      </c>
      <c r="AB64" s="11">
        <f t="shared" si="3"/>
        <v>13.888600226108125</v>
      </c>
      <c r="AC64" s="11">
        <f t="shared" si="3"/>
        <v>13.741879087650132</v>
      </c>
    </row>
    <row r="65" spans="1:29" x14ac:dyDescent="0.35">
      <c r="A65" s="2"/>
      <c r="B65" s="2" t="s">
        <v>199</v>
      </c>
      <c r="C65" s="2" t="s">
        <v>202</v>
      </c>
      <c r="D65" s="5" t="s">
        <v>45</v>
      </c>
      <c r="E65" s="21">
        <v>1</v>
      </c>
      <c r="F65" s="11">
        <v>3</v>
      </c>
      <c r="G65" s="11">
        <v>3.78</v>
      </c>
      <c r="H65" s="11">
        <v>4.9800000000000004</v>
      </c>
      <c r="I65" s="11">
        <v>3.5</v>
      </c>
      <c r="J65" s="11">
        <v>4.05</v>
      </c>
      <c r="K65" s="11">
        <v>4.53</v>
      </c>
      <c r="L65" s="11">
        <v>2.4889999999999999</v>
      </c>
      <c r="M65" s="11">
        <v>4.22</v>
      </c>
      <c r="N65" s="11">
        <v>4.78</v>
      </c>
      <c r="O65" s="11">
        <v>10.754999999999999</v>
      </c>
      <c r="P65" s="11">
        <v>11.055</v>
      </c>
      <c r="Q65" s="11">
        <v>11.305</v>
      </c>
      <c r="R65" s="11">
        <v>4184.7299999999996</v>
      </c>
      <c r="S65" s="11">
        <v>4265.78</v>
      </c>
      <c r="T65" s="11">
        <v>4408.8100000000004</v>
      </c>
      <c r="U65" s="11">
        <f t="shared" si="0"/>
        <v>8.3391974647132887</v>
      </c>
      <c r="V65" s="11">
        <f t="shared" si="1"/>
        <v>8.358380327143589</v>
      </c>
      <c r="W65" s="11">
        <f t="shared" si="2"/>
        <v>8.3913600907573436</v>
      </c>
      <c r="X65" s="11">
        <v>112124</v>
      </c>
      <c r="Y65" s="11">
        <v>114805</v>
      </c>
      <c r="Z65" s="11">
        <v>113337</v>
      </c>
      <c r="AA65" s="11">
        <f t="shared" si="3"/>
        <v>11.627360680703712</v>
      </c>
      <c r="AB65" s="11">
        <f t="shared" si="3"/>
        <v>11.650990315926123</v>
      </c>
      <c r="AC65" s="11">
        <f t="shared" si="3"/>
        <v>11.638120960342066</v>
      </c>
    </row>
    <row r="66" spans="1:29" x14ac:dyDescent="0.35">
      <c r="A66" s="2"/>
      <c r="B66" s="2" t="s">
        <v>199</v>
      </c>
      <c r="C66" s="2" t="s">
        <v>203</v>
      </c>
      <c r="D66" s="5" t="s">
        <v>45</v>
      </c>
      <c r="E66" s="21">
        <v>1</v>
      </c>
      <c r="F66" s="11">
        <v>3</v>
      </c>
      <c r="G66" s="11">
        <v>3.13</v>
      </c>
      <c r="H66" s="11">
        <v>4.32</v>
      </c>
      <c r="I66" s="11">
        <v>3.375</v>
      </c>
      <c r="J66" s="11">
        <v>2.4700000000000002</v>
      </c>
      <c r="K66" s="11">
        <v>3.05</v>
      </c>
      <c r="L66" s="11">
        <v>2.367</v>
      </c>
      <c r="M66" s="11">
        <v>1.1200000000000001</v>
      </c>
      <c r="N66" s="11">
        <v>1.77</v>
      </c>
      <c r="O66" s="11">
        <v>7.0749999999999993</v>
      </c>
      <c r="P66" s="11">
        <v>7.27</v>
      </c>
      <c r="Q66" s="11">
        <v>7.3249999999999993</v>
      </c>
      <c r="R66" s="11">
        <v>3259.41</v>
      </c>
      <c r="S66" s="11">
        <v>3419.36</v>
      </c>
      <c r="T66" s="11">
        <v>3595.33</v>
      </c>
      <c r="U66" s="11">
        <f t="shared" si="0"/>
        <v>8.0893014763865168</v>
      </c>
      <c r="V66" s="11">
        <f t="shared" si="1"/>
        <v>8.1372086780418815</v>
      </c>
      <c r="W66" s="11">
        <f t="shared" si="2"/>
        <v>8.1873910601008753</v>
      </c>
      <c r="X66" s="11">
        <v>783035</v>
      </c>
      <c r="Y66" s="11">
        <v>779137</v>
      </c>
      <c r="Z66" s="11">
        <v>880463</v>
      </c>
      <c r="AA66" s="11">
        <f t="shared" si="3"/>
        <v>13.570932673846217</v>
      </c>
      <c r="AB66" s="11">
        <f t="shared" si="3"/>
        <v>13.565942175885693</v>
      </c>
      <c r="AC66" s="11">
        <f t="shared" si="3"/>
        <v>13.688203184456817</v>
      </c>
    </row>
    <row r="67" spans="1:29" x14ac:dyDescent="0.35">
      <c r="A67" s="2"/>
      <c r="B67" s="2" t="s">
        <v>204</v>
      </c>
      <c r="C67" s="2" t="s">
        <v>205</v>
      </c>
      <c r="D67" s="5" t="s">
        <v>48</v>
      </c>
      <c r="E67" s="5">
        <v>0</v>
      </c>
      <c r="F67" s="11">
        <v>2.75</v>
      </c>
      <c r="G67" s="11">
        <v>3.47</v>
      </c>
      <c r="H67" s="11">
        <v>4.72</v>
      </c>
      <c r="I67" s="11">
        <v>2.875</v>
      </c>
      <c r="J67" s="11">
        <v>3.14</v>
      </c>
      <c r="K67" s="11">
        <v>3.78</v>
      </c>
      <c r="L67" s="11">
        <v>2.8889999999999998</v>
      </c>
      <c r="M67" s="11">
        <v>2.41</v>
      </c>
      <c r="N67" s="11">
        <v>2.86</v>
      </c>
      <c r="O67" s="11">
        <v>9.125</v>
      </c>
      <c r="P67" s="11">
        <v>9.2149999999999999</v>
      </c>
      <c r="Q67" s="11">
        <v>9.3350000000000009</v>
      </c>
      <c r="R67" s="11">
        <v>3002.26</v>
      </c>
      <c r="S67" s="11">
        <v>3060.07</v>
      </c>
      <c r="T67" s="11">
        <v>3279.27</v>
      </c>
      <c r="U67" s="11">
        <f t="shared" si="0"/>
        <v>8.0071206173704521</v>
      </c>
      <c r="V67" s="11">
        <f t="shared" si="1"/>
        <v>8.0261930705017726</v>
      </c>
      <c r="W67" s="11">
        <f t="shared" si="2"/>
        <v>8.0953761156322095</v>
      </c>
      <c r="X67" s="11">
        <v>181210</v>
      </c>
      <c r="Y67" s="11">
        <v>169940</v>
      </c>
      <c r="Z67" s="11">
        <v>180587</v>
      </c>
      <c r="AA67" s="11">
        <f t="shared" si="3"/>
        <v>12.107411858706204</v>
      </c>
      <c r="AB67" s="11">
        <f t="shared" si="3"/>
        <v>12.043200712557532</v>
      </c>
      <c r="AC67" s="11">
        <f t="shared" si="3"/>
        <v>12.103967935092889</v>
      </c>
    </row>
    <row r="68" spans="1:29" x14ac:dyDescent="0.35">
      <c r="A68" s="2"/>
      <c r="B68" s="2" t="s">
        <v>204</v>
      </c>
      <c r="C68" s="2" t="s">
        <v>206</v>
      </c>
      <c r="D68" s="5" t="s">
        <v>228</v>
      </c>
      <c r="E68" s="5">
        <v>0</v>
      </c>
      <c r="F68" s="11">
        <v>2.75</v>
      </c>
      <c r="G68" s="11">
        <v>3.1</v>
      </c>
      <c r="H68" s="11">
        <v>4.28</v>
      </c>
      <c r="I68" s="11">
        <v>3.25</v>
      </c>
      <c r="J68" s="11">
        <v>2.84</v>
      </c>
      <c r="K68" s="11">
        <v>3.11</v>
      </c>
      <c r="L68" s="11">
        <v>2.3220000000000001</v>
      </c>
      <c r="M68" s="11">
        <v>1.18</v>
      </c>
      <c r="N68" s="11">
        <v>1.61</v>
      </c>
      <c r="O68" s="11">
        <v>6.99</v>
      </c>
      <c r="P68" s="11">
        <v>7.05</v>
      </c>
      <c r="Q68" s="11">
        <v>7.1649999999999991</v>
      </c>
      <c r="R68" s="11">
        <v>4009.73</v>
      </c>
      <c r="S68" s="11">
        <v>4150.42</v>
      </c>
      <c r="T68" s="11">
        <v>4366.66</v>
      </c>
      <c r="U68" s="11">
        <f t="shared" ref="U68:U116" si="4">LN(R68)</f>
        <v>8.2964791863629124</v>
      </c>
      <c r="V68" s="11">
        <f t="shared" ref="V68:V116" si="5">LN(S68)</f>
        <v>8.3309648129231597</v>
      </c>
      <c r="W68" s="11">
        <f t="shared" ref="W68:W116" si="6">LN(T68)</f>
        <v>8.3817536938024109</v>
      </c>
      <c r="X68" s="11">
        <v>430690</v>
      </c>
      <c r="Y68" s="11">
        <v>456305</v>
      </c>
      <c r="Z68" s="11">
        <v>488737</v>
      </c>
      <c r="AA68" s="11">
        <f t="shared" ref="AA68:AC116" si="7">LN(X68)</f>
        <v>12.973143852755479</v>
      </c>
      <c r="AB68" s="11">
        <f t="shared" si="7"/>
        <v>13.030916724558724</v>
      </c>
      <c r="AC68" s="11">
        <f t="shared" si="7"/>
        <v>13.099579791462494</v>
      </c>
    </row>
    <row r="69" spans="1:29" x14ac:dyDescent="0.35">
      <c r="A69" s="2"/>
      <c r="B69" s="2" t="s">
        <v>204</v>
      </c>
      <c r="C69" s="2" t="s">
        <v>236</v>
      </c>
      <c r="D69" s="5" t="s">
        <v>48</v>
      </c>
      <c r="E69" s="5">
        <v>0</v>
      </c>
      <c r="F69" s="11">
        <v>3.25</v>
      </c>
      <c r="G69" s="11">
        <v>3.17</v>
      </c>
      <c r="H69" s="11">
        <v>4.42</v>
      </c>
      <c r="I69" s="11">
        <v>3</v>
      </c>
      <c r="J69" s="11">
        <v>2.7</v>
      </c>
      <c r="K69" s="11">
        <v>3.09</v>
      </c>
      <c r="L69" s="11">
        <v>2.9220000000000002</v>
      </c>
      <c r="M69" s="11">
        <v>1.85</v>
      </c>
      <c r="N69" s="11">
        <v>2.5</v>
      </c>
      <c r="O69" s="11">
        <v>7.1899999999999995</v>
      </c>
      <c r="P69" s="11">
        <v>7.46</v>
      </c>
      <c r="Q69" s="11">
        <v>7.49</v>
      </c>
      <c r="R69" s="11">
        <v>3784.9</v>
      </c>
      <c r="S69" s="11">
        <v>3963.76</v>
      </c>
      <c r="T69" s="11">
        <v>4312.67</v>
      </c>
      <c r="U69" s="11">
        <f t="shared" si="4"/>
        <v>8.2387747454432727</v>
      </c>
      <c r="V69" s="11">
        <f t="shared" si="5"/>
        <v>8.2849483487128239</v>
      </c>
      <c r="W69" s="11">
        <f t="shared" si="6"/>
        <v>8.3693124808525106</v>
      </c>
      <c r="X69" s="11">
        <v>486248</v>
      </c>
      <c r="Y69" s="11">
        <v>483098</v>
      </c>
      <c r="Z69" s="11">
        <v>542190</v>
      </c>
      <c r="AA69" s="11">
        <f t="shared" si="7"/>
        <v>13.094474060795795</v>
      </c>
      <c r="AB69" s="11">
        <f t="shared" si="7"/>
        <v>13.087974810604308</v>
      </c>
      <c r="AC69" s="11">
        <f t="shared" si="7"/>
        <v>13.203371772497794</v>
      </c>
    </row>
    <row r="70" spans="1:29" x14ac:dyDescent="0.35">
      <c r="A70" s="2"/>
      <c r="B70" s="2" t="s">
        <v>207</v>
      </c>
      <c r="C70" s="2" t="s">
        <v>208</v>
      </c>
      <c r="D70" s="5" t="s">
        <v>228</v>
      </c>
      <c r="E70" s="5">
        <v>0</v>
      </c>
      <c r="F70" s="11">
        <v>2.5</v>
      </c>
      <c r="G70" s="11">
        <v>3.08</v>
      </c>
      <c r="H70" s="11">
        <v>4.3</v>
      </c>
      <c r="I70" s="11">
        <v>2.375</v>
      </c>
      <c r="J70" s="11">
        <v>2.4</v>
      </c>
      <c r="K70" s="11">
        <v>3.25</v>
      </c>
      <c r="L70" s="11">
        <v>2.0110000000000001</v>
      </c>
      <c r="M70" s="11">
        <v>1.31</v>
      </c>
      <c r="N70" s="11">
        <v>2.02</v>
      </c>
      <c r="O70" s="11">
        <v>6.165</v>
      </c>
      <c r="P70" s="11">
        <v>6.3550000000000004</v>
      </c>
      <c r="Q70" s="11">
        <v>6.41</v>
      </c>
      <c r="R70" s="11">
        <v>4243.8900000000003</v>
      </c>
      <c r="S70" s="11">
        <v>4338.17</v>
      </c>
      <c r="T70" s="11">
        <v>4463.51</v>
      </c>
      <c r="U70" s="11">
        <f t="shared" si="4"/>
        <v>8.3532355804535801</v>
      </c>
      <c r="V70" s="11">
        <f t="shared" si="5"/>
        <v>8.3752078791851279</v>
      </c>
      <c r="W70" s="11">
        <f t="shared" si="6"/>
        <v>8.403690731011217</v>
      </c>
      <c r="X70" s="11">
        <v>879258</v>
      </c>
      <c r="Y70" s="11">
        <v>912524</v>
      </c>
      <c r="Z70" s="11">
        <v>1039846</v>
      </c>
      <c r="AA70" s="11">
        <f t="shared" si="7"/>
        <v>13.686833648958469</v>
      </c>
      <c r="AB70" s="11">
        <f t="shared" si="7"/>
        <v>13.723969665462771</v>
      </c>
      <c r="AC70" s="11">
        <f t="shared" si="7"/>
        <v>13.854583183230009</v>
      </c>
    </row>
    <row r="71" spans="1:29" x14ac:dyDescent="0.35">
      <c r="A71" s="2"/>
      <c r="B71" s="2" t="s">
        <v>207</v>
      </c>
      <c r="C71" s="2" t="s">
        <v>209</v>
      </c>
      <c r="D71" s="5" t="s">
        <v>48</v>
      </c>
      <c r="E71" s="5">
        <v>0</v>
      </c>
      <c r="F71" s="11">
        <v>3.25</v>
      </c>
      <c r="G71" s="11">
        <v>3.48</v>
      </c>
      <c r="H71" s="11">
        <v>4.54</v>
      </c>
      <c r="I71" s="11">
        <v>3</v>
      </c>
      <c r="J71" s="11">
        <v>3.02</v>
      </c>
      <c r="K71" s="11">
        <v>3.79</v>
      </c>
      <c r="L71" s="11">
        <v>2.6779999999999999</v>
      </c>
      <c r="M71" s="11">
        <v>2.76</v>
      </c>
      <c r="N71" s="11">
        <v>3.21</v>
      </c>
      <c r="O71" s="11">
        <v>8.67</v>
      </c>
      <c r="P71" s="11">
        <v>8.9400000000000013</v>
      </c>
      <c r="Q71" s="11">
        <v>9.18</v>
      </c>
      <c r="R71" s="11">
        <v>4932.1400000000003</v>
      </c>
      <c r="S71" s="11">
        <v>5144.6000000000004</v>
      </c>
      <c r="T71" s="11">
        <v>5371.31</v>
      </c>
      <c r="U71" s="11">
        <f t="shared" si="4"/>
        <v>8.5035282499316427</v>
      </c>
      <c r="V71" s="11">
        <f t="shared" si="5"/>
        <v>8.5457028998619524</v>
      </c>
      <c r="W71" s="11">
        <f t="shared" si="6"/>
        <v>8.5888271056109424</v>
      </c>
      <c r="X71" s="11">
        <v>132440</v>
      </c>
      <c r="Y71" s="11">
        <v>133821</v>
      </c>
      <c r="Z71" s="11">
        <v>145442</v>
      </c>
      <c r="AA71" s="11">
        <f t="shared" si="7"/>
        <v>11.793884991661182</v>
      </c>
      <c r="AB71" s="11">
        <f t="shared" si="7"/>
        <v>11.804258365033443</v>
      </c>
      <c r="AC71" s="11">
        <f t="shared" si="7"/>
        <v>11.887532660691894</v>
      </c>
    </row>
    <row r="72" spans="1:29" x14ac:dyDescent="0.35">
      <c r="A72" s="2"/>
      <c r="B72" s="2" t="s">
        <v>207</v>
      </c>
      <c r="C72" s="2" t="s">
        <v>210</v>
      </c>
      <c r="D72" s="5" t="s">
        <v>48</v>
      </c>
      <c r="E72" s="5">
        <v>0</v>
      </c>
      <c r="F72" s="11">
        <v>2.5</v>
      </c>
      <c r="G72" s="11">
        <v>3.13</v>
      </c>
      <c r="H72" s="11">
        <v>4.4800000000000004</v>
      </c>
      <c r="I72" s="11">
        <v>3</v>
      </c>
      <c r="J72" s="11">
        <v>2.61</v>
      </c>
      <c r="K72" s="11">
        <v>2.98</v>
      </c>
      <c r="L72" s="11">
        <v>1.7</v>
      </c>
      <c r="M72" s="11">
        <v>1.36</v>
      </c>
      <c r="N72" s="11">
        <v>1.92</v>
      </c>
      <c r="O72" s="11">
        <v>7.0449999999999999</v>
      </c>
      <c r="P72" s="11">
        <v>7.25</v>
      </c>
      <c r="Q72" s="11">
        <v>7.35</v>
      </c>
      <c r="R72" s="11">
        <v>5391.29</v>
      </c>
      <c r="S72" s="11">
        <v>5495.29</v>
      </c>
      <c r="T72" s="11">
        <v>5707.69</v>
      </c>
      <c r="U72" s="11">
        <f t="shared" si="4"/>
        <v>8.5925399673641607</v>
      </c>
      <c r="V72" s="11">
        <f t="shared" si="5"/>
        <v>8.6116466406953851</v>
      </c>
      <c r="W72" s="11">
        <f t="shared" si="6"/>
        <v>8.6495696673811846</v>
      </c>
      <c r="X72" s="11">
        <v>715845</v>
      </c>
      <c r="Y72" s="11">
        <v>711606</v>
      </c>
      <c r="Z72" s="11">
        <v>850930</v>
      </c>
      <c r="AA72" s="11">
        <f t="shared" si="7"/>
        <v>13.481218942060581</v>
      </c>
      <c r="AB72" s="11">
        <f t="shared" si="7"/>
        <v>13.475279666441475</v>
      </c>
      <c r="AC72" s="11">
        <f t="shared" si="7"/>
        <v>13.654085148003075</v>
      </c>
    </row>
    <row r="73" spans="1:29" x14ac:dyDescent="0.35">
      <c r="A73" s="2"/>
      <c r="B73" s="2" t="s">
        <v>207</v>
      </c>
      <c r="C73" s="2" t="s">
        <v>211</v>
      </c>
      <c r="D73" s="5" t="s">
        <v>228</v>
      </c>
      <c r="E73" s="5">
        <v>0</v>
      </c>
      <c r="F73" s="11">
        <v>2.75</v>
      </c>
      <c r="G73" s="11">
        <v>3.15</v>
      </c>
      <c r="H73" s="11">
        <v>4.41</v>
      </c>
      <c r="I73" s="11">
        <v>2.25</v>
      </c>
      <c r="J73" s="11">
        <v>2.41</v>
      </c>
      <c r="K73" s="11">
        <v>2.96</v>
      </c>
      <c r="L73" s="11">
        <v>2.3220000000000001</v>
      </c>
      <c r="M73" s="11">
        <v>0.99</v>
      </c>
      <c r="N73" s="11">
        <v>2.1800000000000002</v>
      </c>
      <c r="O73" s="11">
        <v>6.5299999999999994</v>
      </c>
      <c r="P73" s="11">
        <v>6.58</v>
      </c>
      <c r="Q73" s="11">
        <v>6.6099999999999994</v>
      </c>
      <c r="R73" s="11">
        <v>2436.1999999999998</v>
      </c>
      <c r="S73" s="11">
        <v>2400.1</v>
      </c>
      <c r="T73" s="11">
        <v>2500.65</v>
      </c>
      <c r="U73" s="11">
        <f t="shared" si="4"/>
        <v>7.7981947272658587</v>
      </c>
      <c r="V73" s="11">
        <f t="shared" si="5"/>
        <v>7.7832656821346724</v>
      </c>
      <c r="W73" s="11">
        <f t="shared" si="6"/>
        <v>7.8243059770621493</v>
      </c>
      <c r="X73" s="11">
        <v>645103</v>
      </c>
      <c r="Y73" s="11">
        <v>687625</v>
      </c>
      <c r="Z73" s="11">
        <v>817491</v>
      </c>
      <c r="AA73" s="11">
        <f t="shared" si="7"/>
        <v>13.377165272951311</v>
      </c>
      <c r="AB73" s="11">
        <f t="shared" si="7"/>
        <v>13.440998910177759</v>
      </c>
      <c r="AC73" s="11">
        <f t="shared" si="7"/>
        <v>13.613995172518631</v>
      </c>
    </row>
    <row r="74" spans="1:29" x14ac:dyDescent="0.35">
      <c r="A74" s="2" t="s">
        <v>221</v>
      </c>
      <c r="B74" s="2" t="s">
        <v>221</v>
      </c>
      <c r="C74" s="2" t="s">
        <v>231</v>
      </c>
      <c r="D74" s="5" t="s">
        <v>45</v>
      </c>
      <c r="E74" s="21">
        <v>1</v>
      </c>
      <c r="F74" s="29">
        <v>4.97</v>
      </c>
      <c r="G74" s="11">
        <v>4.97</v>
      </c>
      <c r="H74" s="11">
        <v>4.9400000000000004</v>
      </c>
      <c r="I74" s="29">
        <v>4.42</v>
      </c>
      <c r="J74" s="11">
        <v>4.42</v>
      </c>
      <c r="K74" s="11">
        <v>4.2</v>
      </c>
      <c r="L74" s="29">
        <v>5</v>
      </c>
      <c r="M74" s="11">
        <v>5</v>
      </c>
      <c r="N74" s="11">
        <v>3.93</v>
      </c>
      <c r="O74" s="11">
        <v>11.72</v>
      </c>
      <c r="P74" s="11">
        <v>11.89</v>
      </c>
      <c r="Q74" s="11">
        <v>12.11</v>
      </c>
      <c r="R74" s="11">
        <f>6026212.95/1000</f>
        <v>6026.2129500000001</v>
      </c>
      <c r="S74" s="11">
        <v>6400.8003699999999</v>
      </c>
      <c r="T74" s="11">
        <v>6741.0145300000004</v>
      </c>
      <c r="U74" s="11">
        <f t="shared" si="4"/>
        <v>8.7038740575988793</v>
      </c>
      <c r="V74" s="11">
        <f t="shared" si="5"/>
        <v>8.7641783193411875</v>
      </c>
      <c r="W74" s="11">
        <f t="shared" si="6"/>
        <v>8.8159657163176632</v>
      </c>
      <c r="X74" s="11">
        <v>262125</v>
      </c>
      <c r="Y74" s="11">
        <v>267712</v>
      </c>
      <c r="Z74" s="11">
        <v>223828</v>
      </c>
      <c r="AA74" s="11">
        <f t="shared" si="7"/>
        <v>12.476576768204222</v>
      </c>
      <c r="AB74" s="11">
        <f t="shared" si="7"/>
        <v>12.49766705480187</v>
      </c>
      <c r="AC74" s="11">
        <f t="shared" si="7"/>
        <v>12.318633178741026</v>
      </c>
    </row>
    <row r="75" spans="1:29" x14ac:dyDescent="0.35">
      <c r="A75" s="2"/>
      <c r="B75" s="2" t="s">
        <v>221</v>
      </c>
      <c r="C75" s="2" t="s">
        <v>232</v>
      </c>
      <c r="D75" s="5" t="s">
        <v>228</v>
      </c>
      <c r="E75" s="21">
        <v>1</v>
      </c>
      <c r="F75" s="29">
        <v>3.37</v>
      </c>
      <c r="G75" s="11">
        <v>3.37</v>
      </c>
      <c r="H75" s="11">
        <v>4.53</v>
      </c>
      <c r="I75" s="29">
        <v>3.77</v>
      </c>
      <c r="J75" s="11">
        <v>3.77</v>
      </c>
      <c r="K75" s="11">
        <v>4.17</v>
      </c>
      <c r="L75" s="29">
        <v>1.1200000000000001</v>
      </c>
      <c r="M75" s="11">
        <v>1.1200000000000001</v>
      </c>
      <c r="N75" s="11">
        <v>1.56</v>
      </c>
      <c r="O75" s="11">
        <v>9.02</v>
      </c>
      <c r="P75" s="11">
        <v>9.17</v>
      </c>
      <c r="Q75" s="11">
        <v>9.18</v>
      </c>
      <c r="R75" s="11">
        <f>3699122.99/1000</f>
        <v>3699.1229900000003</v>
      </c>
      <c r="S75" s="11">
        <v>3878.1548299999999</v>
      </c>
      <c r="T75" s="11">
        <v>4080.99676</v>
      </c>
      <c r="U75" s="11">
        <f t="shared" si="4"/>
        <v>8.2158510408065997</v>
      </c>
      <c r="V75" s="11">
        <f t="shared" si="5"/>
        <v>8.2631147602247914</v>
      </c>
      <c r="W75" s="11">
        <f t="shared" si="6"/>
        <v>8.3140965414824333</v>
      </c>
      <c r="X75" s="11">
        <v>268964</v>
      </c>
      <c r="Y75" s="11">
        <v>279905</v>
      </c>
      <c r="Z75" s="11">
        <v>269268</v>
      </c>
      <c r="AA75" s="11">
        <f t="shared" si="7"/>
        <v>12.502332820631795</v>
      </c>
      <c r="AB75" s="11">
        <f t="shared" si="7"/>
        <v>12.54220553886668</v>
      </c>
      <c r="AC75" s="11">
        <f t="shared" si="7"/>
        <v>12.503462445151802</v>
      </c>
    </row>
    <row r="76" spans="1:29" x14ac:dyDescent="0.35">
      <c r="A76" s="2"/>
      <c r="B76" s="2" t="s">
        <v>221</v>
      </c>
      <c r="C76" s="2" t="s">
        <v>233</v>
      </c>
      <c r="D76" s="5" t="s">
        <v>48</v>
      </c>
      <c r="E76" s="21">
        <v>1</v>
      </c>
      <c r="F76" s="29">
        <v>3.49</v>
      </c>
      <c r="G76" s="11">
        <v>3.49</v>
      </c>
      <c r="H76" s="11">
        <v>4.67</v>
      </c>
      <c r="I76" s="29">
        <v>3.99</v>
      </c>
      <c r="J76" s="11">
        <v>3.99</v>
      </c>
      <c r="K76" s="11">
        <v>3.87</v>
      </c>
      <c r="L76" s="29">
        <v>4.53</v>
      </c>
      <c r="M76" s="11">
        <v>4.53</v>
      </c>
      <c r="N76" s="11">
        <v>4.8</v>
      </c>
      <c r="O76" s="11">
        <v>9.57</v>
      </c>
      <c r="P76" s="11">
        <v>9.59</v>
      </c>
      <c r="Q76" s="11">
        <v>9.7899999999999991</v>
      </c>
      <c r="R76" s="11">
        <f>4080732.28/1000</f>
        <v>4080.7322799999997</v>
      </c>
      <c r="S76" s="11">
        <v>4322.7620700000007</v>
      </c>
      <c r="T76" s="11">
        <v>4605.0255299999999</v>
      </c>
      <c r="U76" s="11">
        <f t="shared" si="4"/>
        <v>8.3140317316856862</v>
      </c>
      <c r="V76" s="11">
        <f t="shared" si="5"/>
        <v>8.3716498449850381</v>
      </c>
      <c r="W76" s="11">
        <f t="shared" si="6"/>
        <v>8.4349034926479813</v>
      </c>
      <c r="X76" s="11">
        <v>595343</v>
      </c>
      <c r="Y76" s="11">
        <v>626283</v>
      </c>
      <c r="Z76" s="11">
        <v>602581</v>
      </c>
      <c r="AA76" s="11">
        <f t="shared" si="7"/>
        <v>13.296892989020662</v>
      </c>
      <c r="AB76" s="11">
        <f t="shared" si="7"/>
        <v>13.347557624603677</v>
      </c>
      <c r="AC76" s="11">
        <f t="shared" si="7"/>
        <v>13.308977375144748</v>
      </c>
    </row>
    <row r="77" spans="1:29" x14ac:dyDescent="0.35">
      <c r="A77" s="2"/>
      <c r="B77" s="2" t="s">
        <v>221</v>
      </c>
      <c r="C77" s="2" t="s">
        <v>234</v>
      </c>
      <c r="D77" s="5" t="s">
        <v>228</v>
      </c>
      <c r="E77" s="21">
        <v>1</v>
      </c>
      <c r="F77" s="11">
        <v>2.25</v>
      </c>
      <c r="G77" s="11">
        <v>3.15</v>
      </c>
      <c r="H77" s="11">
        <v>4.2</v>
      </c>
      <c r="I77" s="11">
        <v>2.5</v>
      </c>
      <c r="J77" s="11">
        <v>3.1</v>
      </c>
      <c r="K77" s="11">
        <v>3.81</v>
      </c>
      <c r="L77" s="11">
        <v>1.589</v>
      </c>
      <c r="M77" s="11">
        <v>0.94</v>
      </c>
      <c r="N77" s="11">
        <v>1.46</v>
      </c>
      <c r="O77" s="11">
        <v>7.3</v>
      </c>
      <c r="P77" s="11">
        <v>7.31</v>
      </c>
      <c r="Q77" s="11">
        <v>7.32</v>
      </c>
      <c r="R77" s="11">
        <f>3612651.91/1000</f>
        <v>3612.65191</v>
      </c>
      <c r="S77" s="11">
        <v>3837.96702</v>
      </c>
      <c r="T77" s="11">
        <v>4079.7138399999999</v>
      </c>
      <c r="U77" s="11">
        <f t="shared" si="4"/>
        <v>8.1921973827476329</v>
      </c>
      <c r="V77" s="11">
        <f t="shared" si="5"/>
        <v>8.2526980835135291</v>
      </c>
      <c r="W77" s="11">
        <f t="shared" si="6"/>
        <v>8.3137821276835737</v>
      </c>
      <c r="X77" s="11">
        <v>469201</v>
      </c>
      <c r="Y77" s="11">
        <v>463269</v>
      </c>
      <c r="Z77" s="11">
        <v>468976</v>
      </c>
      <c r="AA77" s="11">
        <f t="shared" si="7"/>
        <v>13.058786527046484</v>
      </c>
      <c r="AB77" s="11">
        <f t="shared" si="7"/>
        <v>13.046063157877498</v>
      </c>
      <c r="AC77" s="11">
        <f t="shared" si="7"/>
        <v>13.05830687341116</v>
      </c>
    </row>
    <row r="78" spans="1:29" x14ac:dyDescent="0.35">
      <c r="A78" s="2"/>
      <c r="B78" s="2" t="s">
        <v>221</v>
      </c>
      <c r="C78" s="2" t="s">
        <v>235</v>
      </c>
      <c r="D78" s="5" t="s">
        <v>48</v>
      </c>
      <c r="E78" s="21">
        <v>1</v>
      </c>
      <c r="F78" s="11">
        <v>5</v>
      </c>
      <c r="G78" s="11">
        <v>3.75</v>
      </c>
      <c r="H78" s="11">
        <v>4.9000000000000004</v>
      </c>
      <c r="I78" s="11">
        <v>3.875</v>
      </c>
      <c r="J78" s="11">
        <v>4.2699999999999996</v>
      </c>
      <c r="K78" s="11">
        <v>4.54</v>
      </c>
      <c r="L78" s="11">
        <v>4.4779999999999998</v>
      </c>
      <c r="M78" s="11">
        <v>4.88</v>
      </c>
      <c r="N78" s="11">
        <v>4.84</v>
      </c>
      <c r="O78" s="11">
        <v>10.92</v>
      </c>
      <c r="P78" s="11">
        <v>10.94</v>
      </c>
      <c r="Q78" s="11">
        <v>11.01</v>
      </c>
      <c r="R78" s="11">
        <f>10852607/1000</f>
        <v>10852.607</v>
      </c>
      <c r="S78" s="11">
        <v>11457.79365</v>
      </c>
      <c r="T78" s="11">
        <v>12230.055329999999</v>
      </c>
      <c r="U78" s="11">
        <f t="shared" si="4"/>
        <v>9.2921606066045275</v>
      </c>
      <c r="V78" s="11">
        <f t="shared" si="5"/>
        <v>9.3464254455551767</v>
      </c>
      <c r="W78" s="11">
        <f t="shared" si="6"/>
        <v>9.4116517527919985</v>
      </c>
      <c r="X78" s="11">
        <v>739322</v>
      </c>
      <c r="Y78" s="11">
        <v>698907</v>
      </c>
      <c r="Z78" s="11">
        <v>657041</v>
      </c>
      <c r="AA78" s="11">
        <f t="shared" si="7"/>
        <v>13.51348882898151</v>
      </c>
      <c r="AB78" s="11">
        <f t="shared" si="7"/>
        <v>13.457272965154083</v>
      </c>
      <c r="AC78" s="11">
        <f t="shared" si="7"/>
        <v>13.395501700390268</v>
      </c>
    </row>
    <row r="79" spans="1:29" x14ac:dyDescent="0.35">
      <c r="A79" s="2" t="s">
        <v>18</v>
      </c>
      <c r="B79" s="2" t="s">
        <v>133</v>
      </c>
      <c r="C79" s="2" t="s">
        <v>134</v>
      </c>
      <c r="D79" s="5" t="s">
        <v>45</v>
      </c>
      <c r="E79" s="21">
        <v>1</v>
      </c>
      <c r="F79" s="11">
        <v>2.25</v>
      </c>
      <c r="G79" s="11">
        <v>4.92</v>
      </c>
      <c r="H79" s="11">
        <v>4.93</v>
      </c>
      <c r="I79" s="11">
        <v>3.75</v>
      </c>
      <c r="J79" s="11">
        <v>3.95</v>
      </c>
      <c r="K79" s="11">
        <v>4.0999999999999996</v>
      </c>
      <c r="L79" s="11">
        <v>2.7559999999999998</v>
      </c>
      <c r="M79" s="11">
        <v>4.74</v>
      </c>
      <c r="N79" s="11">
        <v>4.6399999999999997</v>
      </c>
      <c r="O79" s="11">
        <v>10.5</v>
      </c>
      <c r="P79" s="11">
        <v>10.51</v>
      </c>
      <c r="Q79" s="11">
        <v>10.7</v>
      </c>
      <c r="R79" s="11">
        <v>160984.28</v>
      </c>
      <c r="S79" s="11">
        <v>175556.57</v>
      </c>
      <c r="T79" s="11">
        <v>191005.51</v>
      </c>
      <c r="U79" s="11">
        <f t="shared" si="4"/>
        <v>11.989061999447976</v>
      </c>
      <c r="V79" s="11">
        <f t="shared" si="5"/>
        <v>12.075716606131248</v>
      </c>
      <c r="W79" s="11">
        <f t="shared" si="6"/>
        <v>12.160057554780206</v>
      </c>
      <c r="X79" s="11">
        <v>1572888</v>
      </c>
      <c r="Y79" s="11">
        <v>1643314</v>
      </c>
      <c r="Z79" s="11">
        <v>1569714</v>
      </c>
      <c r="AA79" s="11">
        <f t="shared" si="7"/>
        <v>14.268423977979719</v>
      </c>
      <c r="AB79" s="11">
        <f t="shared" si="7"/>
        <v>14.312225492575676</v>
      </c>
      <c r="AC79" s="11">
        <f t="shared" si="7"/>
        <v>14.266403995125225</v>
      </c>
    </row>
    <row r="80" spans="1:29" x14ac:dyDescent="0.35">
      <c r="A80" s="2"/>
      <c r="B80" s="2" t="s">
        <v>133</v>
      </c>
      <c r="C80" s="2" t="s">
        <v>135</v>
      </c>
      <c r="D80" s="5" t="s">
        <v>48</v>
      </c>
      <c r="E80" s="21">
        <v>1</v>
      </c>
      <c r="F80" s="11">
        <v>2.25</v>
      </c>
      <c r="G80" s="11">
        <v>3.05</v>
      </c>
      <c r="H80" s="11">
        <v>4.1500000000000004</v>
      </c>
      <c r="I80" s="11">
        <v>2.875</v>
      </c>
      <c r="J80" s="11">
        <v>2.64</v>
      </c>
      <c r="K80" s="11">
        <v>3.23</v>
      </c>
      <c r="L80" s="11">
        <v>2.2999999999999998</v>
      </c>
      <c r="M80" s="11">
        <v>1.57</v>
      </c>
      <c r="N80" s="11">
        <v>2.12</v>
      </c>
      <c r="O80" s="11">
        <v>7.18</v>
      </c>
      <c r="P80" s="11">
        <v>7.37</v>
      </c>
      <c r="Q80" s="11">
        <v>7.4</v>
      </c>
      <c r="R80" s="11">
        <v>15709.59</v>
      </c>
      <c r="S80" s="11">
        <v>16739.23</v>
      </c>
      <c r="T80" s="11">
        <v>17615.27</v>
      </c>
      <c r="U80" s="11">
        <f t="shared" si="4"/>
        <v>9.6620266328823732</v>
      </c>
      <c r="V80" s="11">
        <f t="shared" si="5"/>
        <v>9.7255103453750298</v>
      </c>
      <c r="W80" s="11">
        <f t="shared" si="6"/>
        <v>9.7765214185034548</v>
      </c>
      <c r="X80" s="11">
        <v>700043</v>
      </c>
      <c r="Y80" s="11">
        <v>702600</v>
      </c>
      <c r="Z80" s="11">
        <v>729936</v>
      </c>
      <c r="AA80" s="11">
        <f t="shared" si="7"/>
        <v>13.458897040710314</v>
      </c>
      <c r="AB80" s="11">
        <f t="shared" si="7"/>
        <v>13.462543018813864</v>
      </c>
      <c r="AC80" s="11">
        <f t="shared" si="7"/>
        <v>13.50071213804835</v>
      </c>
    </row>
    <row r="81" spans="1:29" x14ac:dyDescent="0.35">
      <c r="A81" s="2"/>
      <c r="B81" s="2" t="s">
        <v>133</v>
      </c>
      <c r="C81" s="2" t="s">
        <v>42</v>
      </c>
      <c r="D81" s="5" t="s">
        <v>45</v>
      </c>
      <c r="E81" s="21">
        <v>1</v>
      </c>
      <c r="F81" s="11">
        <v>2.75</v>
      </c>
      <c r="G81" s="11">
        <v>3.12</v>
      </c>
      <c r="H81" s="11">
        <v>4.3</v>
      </c>
      <c r="I81" s="11">
        <v>1.25</v>
      </c>
      <c r="J81" s="11">
        <v>3.23</v>
      </c>
      <c r="K81" s="11">
        <v>3.83</v>
      </c>
      <c r="L81" s="11">
        <v>1.9890000000000001</v>
      </c>
      <c r="M81" s="11">
        <v>1.91</v>
      </c>
      <c r="N81" s="11">
        <v>2.5499999999999998</v>
      </c>
      <c r="O81" s="11">
        <v>8.0399999999999991</v>
      </c>
      <c r="P81" s="11">
        <v>8.33</v>
      </c>
      <c r="Q81" s="11">
        <v>8.34</v>
      </c>
      <c r="R81" s="11">
        <v>8315.23</v>
      </c>
      <c r="S81" s="11">
        <v>8740.69</v>
      </c>
      <c r="T81" s="11">
        <v>9177.17</v>
      </c>
      <c r="U81" s="11">
        <f t="shared" si="4"/>
        <v>9.0258440520983516</v>
      </c>
      <c r="V81" s="11">
        <f t="shared" si="5"/>
        <v>9.0757444129018232</v>
      </c>
      <c r="W81" s="11">
        <f t="shared" si="6"/>
        <v>9.1244741572197352</v>
      </c>
      <c r="X81" s="11">
        <v>683405</v>
      </c>
      <c r="Y81" s="11">
        <v>672289</v>
      </c>
      <c r="Z81" s="11">
        <v>825465</v>
      </c>
      <c r="AA81" s="11">
        <f t="shared" si="7"/>
        <v>13.434842934995944</v>
      </c>
      <c r="AB81" s="11">
        <f t="shared" si="7"/>
        <v>13.418443586580004</v>
      </c>
      <c r="AC81" s="11">
        <f t="shared" si="7"/>
        <v>13.623702142897141</v>
      </c>
    </row>
    <row r="82" spans="1:29" x14ac:dyDescent="0.35">
      <c r="A82" s="2"/>
      <c r="B82" s="2" t="s">
        <v>133</v>
      </c>
      <c r="C82" s="2" t="s">
        <v>136</v>
      </c>
      <c r="D82" s="5" t="s">
        <v>48</v>
      </c>
      <c r="E82" s="21">
        <v>1</v>
      </c>
      <c r="F82" s="11">
        <v>2.75</v>
      </c>
      <c r="G82" s="11">
        <v>3.09</v>
      </c>
      <c r="H82" s="11">
        <v>4.12</v>
      </c>
      <c r="I82" s="11">
        <v>2.75</v>
      </c>
      <c r="J82" s="11">
        <v>2.79</v>
      </c>
      <c r="K82" s="11">
        <v>3.14</v>
      </c>
      <c r="L82" s="11">
        <v>1.4890000000000001</v>
      </c>
      <c r="M82" s="11">
        <v>1.61</v>
      </c>
      <c r="N82" s="11">
        <v>2.46</v>
      </c>
      <c r="O82" s="11">
        <v>7.38</v>
      </c>
      <c r="P82" s="11">
        <v>7.43</v>
      </c>
      <c r="Q82" s="11">
        <v>7.45</v>
      </c>
      <c r="R82" s="11">
        <v>11267.12</v>
      </c>
      <c r="S82" s="11">
        <v>12073.56</v>
      </c>
      <c r="T82" s="11">
        <v>12699.01</v>
      </c>
      <c r="U82" s="11">
        <f t="shared" si="4"/>
        <v>9.3296440286799172</v>
      </c>
      <c r="V82" s="11">
        <f t="shared" si="5"/>
        <v>9.3987732167509854</v>
      </c>
      <c r="W82" s="11">
        <f t="shared" si="6"/>
        <v>9.4492793166523033</v>
      </c>
      <c r="X82" s="11">
        <v>727513</v>
      </c>
      <c r="Y82" s="11">
        <v>733653</v>
      </c>
      <c r="Z82" s="11">
        <v>786549</v>
      </c>
      <c r="AA82" s="11">
        <f t="shared" si="7"/>
        <v>13.497387147283936</v>
      </c>
      <c r="AB82" s="11">
        <f t="shared" si="7"/>
        <v>13.505791443770576</v>
      </c>
      <c r="AC82" s="11">
        <f t="shared" si="7"/>
        <v>13.57541030087485</v>
      </c>
    </row>
    <row r="83" spans="1:29" x14ac:dyDescent="0.35">
      <c r="A83" s="2"/>
      <c r="B83" s="2" t="s">
        <v>133</v>
      </c>
      <c r="C83" s="2" t="s">
        <v>37</v>
      </c>
      <c r="D83" s="5" t="s">
        <v>45</v>
      </c>
      <c r="E83" s="21">
        <v>1</v>
      </c>
      <c r="F83" s="11">
        <v>0</v>
      </c>
      <c r="G83" s="11">
        <v>3.44</v>
      </c>
      <c r="H83" s="11">
        <v>4.63</v>
      </c>
      <c r="I83" s="11">
        <v>3</v>
      </c>
      <c r="J83" s="11">
        <v>3.53</v>
      </c>
      <c r="K83" s="11">
        <v>3.54</v>
      </c>
      <c r="L83" s="11">
        <v>1.2669999999999999</v>
      </c>
      <c r="M83" s="11">
        <v>3.05</v>
      </c>
      <c r="N83" s="11">
        <v>3.05</v>
      </c>
      <c r="O83" s="11">
        <v>9.56</v>
      </c>
      <c r="P83" s="11">
        <v>9.75</v>
      </c>
      <c r="Q83" s="11">
        <v>10.01</v>
      </c>
      <c r="R83" s="11">
        <v>23038.880000000001</v>
      </c>
      <c r="S83" s="11">
        <v>24466.84</v>
      </c>
      <c r="T83" s="11">
        <v>25706.5</v>
      </c>
      <c r="U83" s="11">
        <f t="shared" si="4"/>
        <v>10.044938502517159</v>
      </c>
      <c r="V83" s="11">
        <f t="shared" si="5"/>
        <v>10.105074010378067</v>
      </c>
      <c r="W83" s="11">
        <f t="shared" si="6"/>
        <v>10.154499157192811</v>
      </c>
      <c r="X83" s="11">
        <v>724046</v>
      </c>
      <c r="Y83" s="11">
        <v>720872</v>
      </c>
      <c r="Z83" s="11">
        <v>739013</v>
      </c>
      <c r="AA83" s="11">
        <f t="shared" si="7"/>
        <v>13.492610205261135</v>
      </c>
      <c r="AB83" s="11">
        <f t="shared" si="7"/>
        <v>13.488216869299899</v>
      </c>
      <c r="AC83" s="11">
        <f t="shared" si="7"/>
        <v>13.513070791115261</v>
      </c>
    </row>
    <row r="84" spans="1:29" x14ac:dyDescent="0.35">
      <c r="A84" s="2"/>
      <c r="B84" s="2" t="s">
        <v>133</v>
      </c>
      <c r="C84" s="2" t="s">
        <v>41</v>
      </c>
      <c r="D84" s="5" t="s">
        <v>45</v>
      </c>
      <c r="E84" s="21">
        <v>1</v>
      </c>
      <c r="F84" s="11">
        <v>2.5</v>
      </c>
      <c r="G84" s="11">
        <v>3.62</v>
      </c>
      <c r="H84" s="11">
        <v>4.7</v>
      </c>
      <c r="I84" s="11">
        <v>3</v>
      </c>
      <c r="J84" s="11">
        <v>4.03</v>
      </c>
      <c r="K84" s="11">
        <v>3.99</v>
      </c>
      <c r="L84" s="11">
        <v>0.86699999999999999</v>
      </c>
      <c r="M84" s="11">
        <v>3.45</v>
      </c>
      <c r="N84" s="11">
        <v>3.41</v>
      </c>
      <c r="O84" s="11">
        <v>10.72</v>
      </c>
      <c r="P84" s="11">
        <v>10.77</v>
      </c>
      <c r="Q84" s="11">
        <v>10.78</v>
      </c>
      <c r="R84" s="11">
        <v>43789.39</v>
      </c>
      <c r="S84" s="11">
        <v>47227.49</v>
      </c>
      <c r="T84" s="11">
        <v>50634.55</v>
      </c>
      <c r="U84" s="11">
        <f t="shared" si="4"/>
        <v>10.687146829577387</v>
      </c>
      <c r="V84" s="11">
        <f t="shared" si="5"/>
        <v>10.762731417289944</v>
      </c>
      <c r="W84" s="11">
        <f t="shared" si="6"/>
        <v>10.832389428593489</v>
      </c>
      <c r="X84" s="11">
        <v>1205169</v>
      </c>
      <c r="Y84" s="11">
        <v>1342074</v>
      </c>
      <c r="Z84" s="11">
        <v>1176480</v>
      </c>
      <c r="AA84" s="11">
        <f t="shared" si="7"/>
        <v>14.002130364035581</v>
      </c>
      <c r="AB84" s="11">
        <f t="shared" si="7"/>
        <v>14.109726736573254</v>
      </c>
      <c r="AC84" s="11">
        <f t="shared" si="7"/>
        <v>13.978037487430049</v>
      </c>
    </row>
    <row r="85" spans="1:29" x14ac:dyDescent="0.35">
      <c r="A85" s="2"/>
      <c r="B85" s="2" t="s">
        <v>133</v>
      </c>
      <c r="C85" s="2" t="s">
        <v>39</v>
      </c>
      <c r="D85" s="5" t="s">
        <v>45</v>
      </c>
      <c r="E85" s="21">
        <v>1</v>
      </c>
      <c r="F85" s="11">
        <v>1</v>
      </c>
      <c r="G85" s="11">
        <v>3.16</v>
      </c>
      <c r="H85" s="11">
        <v>4.24</v>
      </c>
      <c r="I85" s="11">
        <v>2.75</v>
      </c>
      <c r="J85" s="11">
        <v>3.27</v>
      </c>
      <c r="K85" s="11">
        <v>3.68</v>
      </c>
      <c r="L85" s="11">
        <v>0.51100000000000001</v>
      </c>
      <c r="M85" s="11">
        <v>2.82</v>
      </c>
      <c r="N85" s="11">
        <v>2.57</v>
      </c>
      <c r="O85" s="11">
        <v>8.64</v>
      </c>
      <c r="P85" s="11">
        <v>8.9700000000000006</v>
      </c>
      <c r="Q85" s="11">
        <v>9.11</v>
      </c>
      <c r="R85" s="11">
        <v>14633.86</v>
      </c>
      <c r="S85" s="11">
        <v>15483.07</v>
      </c>
      <c r="T85" s="11">
        <v>16316.04</v>
      </c>
      <c r="U85" s="11">
        <f t="shared" si="4"/>
        <v>9.5910933006358796</v>
      </c>
      <c r="V85" s="11">
        <f t="shared" si="5"/>
        <v>9.6475024478942615</v>
      </c>
      <c r="W85" s="11">
        <f t="shared" si="6"/>
        <v>9.6999039520157133</v>
      </c>
      <c r="X85" s="11">
        <v>632808</v>
      </c>
      <c r="Y85" s="11">
        <v>646778</v>
      </c>
      <c r="Z85" s="11">
        <v>647752</v>
      </c>
      <c r="AA85" s="11">
        <f t="shared" si="7"/>
        <v>13.3579223375807</v>
      </c>
      <c r="AB85" s="11">
        <f t="shared" si="7"/>
        <v>13.37975839250117</v>
      </c>
      <c r="AC85" s="11">
        <f t="shared" si="7"/>
        <v>13.381263186030552</v>
      </c>
    </row>
    <row r="86" spans="1:29" x14ac:dyDescent="0.35">
      <c r="A86" s="2"/>
      <c r="B86" s="2" t="s">
        <v>133</v>
      </c>
      <c r="C86" s="2" t="s">
        <v>137</v>
      </c>
      <c r="D86" s="5" t="s">
        <v>45</v>
      </c>
      <c r="E86" s="21">
        <v>1</v>
      </c>
      <c r="F86" s="11">
        <v>2.5</v>
      </c>
      <c r="G86" s="11">
        <v>3.61</v>
      </c>
      <c r="H86" s="11">
        <v>4.9800000000000004</v>
      </c>
      <c r="I86" s="11">
        <v>3</v>
      </c>
      <c r="J86" s="11">
        <v>4.12</v>
      </c>
      <c r="K86" s="11">
        <v>4.4000000000000004</v>
      </c>
      <c r="L86" s="11">
        <v>1.5</v>
      </c>
      <c r="M86" s="11">
        <v>2.1</v>
      </c>
      <c r="N86" s="11">
        <v>2.36</v>
      </c>
      <c r="O86" s="11">
        <v>10.47</v>
      </c>
      <c r="P86" s="11">
        <v>10.8</v>
      </c>
      <c r="Q86" s="11">
        <v>11.05</v>
      </c>
      <c r="R86" s="11">
        <v>1628.06</v>
      </c>
      <c r="S86" s="11">
        <v>1705.18</v>
      </c>
      <c r="T86" s="11">
        <v>1725.48</v>
      </c>
      <c r="U86" s="11">
        <f t="shared" si="4"/>
        <v>7.3951444009202101</v>
      </c>
      <c r="V86" s="11">
        <f t="shared" si="5"/>
        <v>7.4414259559928091</v>
      </c>
      <c r="W86" s="11">
        <f t="shared" si="6"/>
        <v>7.4532605516276496</v>
      </c>
      <c r="X86" s="11">
        <v>69355</v>
      </c>
      <c r="Y86" s="11">
        <v>72362</v>
      </c>
      <c r="Z86" s="11">
        <v>76689</v>
      </c>
      <c r="AA86" s="11">
        <f t="shared" si="7"/>
        <v>11.146993521197391</v>
      </c>
      <c r="AB86" s="11">
        <f t="shared" si="7"/>
        <v>11.189436578707143</v>
      </c>
      <c r="AC86" s="11">
        <f t="shared" si="7"/>
        <v>11.247513561164176</v>
      </c>
    </row>
    <row r="87" spans="1:29" x14ac:dyDescent="0.35">
      <c r="A87" s="2"/>
      <c r="B87" s="2" t="s">
        <v>133</v>
      </c>
      <c r="C87" s="2" t="s">
        <v>138</v>
      </c>
      <c r="D87" s="5" t="s">
        <v>228</v>
      </c>
      <c r="E87" s="21">
        <v>1</v>
      </c>
      <c r="F87" s="11">
        <v>2.25</v>
      </c>
      <c r="G87" s="11">
        <v>3.18</v>
      </c>
      <c r="H87" s="11">
        <v>4.46</v>
      </c>
      <c r="I87" s="11">
        <v>3</v>
      </c>
      <c r="J87" s="11">
        <v>3.29</v>
      </c>
      <c r="K87" s="11">
        <v>3.65</v>
      </c>
      <c r="L87" s="11">
        <v>1.589</v>
      </c>
      <c r="M87" s="11">
        <v>2.67</v>
      </c>
      <c r="N87" s="11">
        <v>3.27</v>
      </c>
      <c r="O87" s="11">
        <v>8.5500000000000007</v>
      </c>
      <c r="P87" s="11">
        <v>8.76</v>
      </c>
      <c r="Q87" s="11">
        <v>8.77</v>
      </c>
      <c r="R87" s="11">
        <v>8501.2800000000007</v>
      </c>
      <c r="S87" s="11">
        <v>8859.02</v>
      </c>
      <c r="T87" s="11">
        <v>9239.9599999999991</v>
      </c>
      <c r="U87" s="11">
        <f t="shared" si="4"/>
        <v>9.0479720193764326</v>
      </c>
      <c r="V87" s="11">
        <f t="shared" si="5"/>
        <v>9.0891914280006336</v>
      </c>
      <c r="W87" s="11">
        <f t="shared" si="6"/>
        <v>9.1312928356220304</v>
      </c>
      <c r="X87" s="11">
        <v>706216</v>
      </c>
      <c r="Y87" s="11">
        <v>669798</v>
      </c>
      <c r="Z87" s="11">
        <v>758822</v>
      </c>
      <c r="AA87" s="11">
        <f t="shared" si="7"/>
        <v>13.467676418691024</v>
      </c>
      <c r="AB87" s="11">
        <f t="shared" si="7"/>
        <v>13.414731453371823</v>
      </c>
      <c r="AC87" s="11">
        <f t="shared" si="7"/>
        <v>13.539522509769778</v>
      </c>
    </row>
    <row r="88" spans="1:29" x14ac:dyDescent="0.35">
      <c r="A88" s="2"/>
      <c r="B88" s="2" t="s">
        <v>133</v>
      </c>
      <c r="C88" s="2" t="s">
        <v>139</v>
      </c>
      <c r="D88" s="5" t="s">
        <v>230</v>
      </c>
      <c r="E88" s="21">
        <v>1</v>
      </c>
      <c r="F88" s="29">
        <v>2.92</v>
      </c>
      <c r="G88" s="11">
        <v>2.92</v>
      </c>
      <c r="H88" s="11">
        <v>4.01</v>
      </c>
      <c r="I88" s="29">
        <v>3</v>
      </c>
      <c r="J88" s="11">
        <v>3</v>
      </c>
      <c r="K88" s="11">
        <v>3.58</v>
      </c>
      <c r="L88" s="11">
        <v>2.04</v>
      </c>
      <c r="M88" s="11">
        <v>2.04</v>
      </c>
      <c r="N88" s="11">
        <v>2.4300000000000002</v>
      </c>
      <c r="O88" s="11">
        <v>7.41</v>
      </c>
      <c r="P88" s="11">
        <v>7.42</v>
      </c>
      <c r="Q88" s="11">
        <v>7.44</v>
      </c>
      <c r="R88" s="11">
        <v>34892.800000000003</v>
      </c>
      <c r="S88" s="11">
        <v>35242.239999999998</v>
      </c>
      <c r="T88" s="11">
        <v>36580.699999999997</v>
      </c>
      <c r="U88" s="11">
        <f t="shared" si="4"/>
        <v>10.46003578318205</v>
      </c>
      <c r="V88" s="11">
        <f t="shared" si="5"/>
        <v>10.47000064216167</v>
      </c>
      <c r="W88" s="11">
        <f t="shared" si="6"/>
        <v>10.507276057901731</v>
      </c>
      <c r="X88" s="11">
        <v>893726</v>
      </c>
      <c r="Y88" s="11">
        <v>916175</v>
      </c>
      <c r="Z88" s="11">
        <v>915507</v>
      </c>
      <c r="AA88" s="11">
        <f t="shared" si="7"/>
        <v>13.703154519482949</v>
      </c>
      <c r="AB88" s="11">
        <f t="shared" si="7"/>
        <v>13.72796267344385</v>
      </c>
      <c r="AC88" s="11">
        <f t="shared" si="7"/>
        <v>13.727233289162502</v>
      </c>
    </row>
    <row r="89" spans="1:29" x14ac:dyDescent="0.35">
      <c r="A89" s="2"/>
      <c r="B89" s="2" t="s">
        <v>133</v>
      </c>
      <c r="C89" s="2" t="s">
        <v>140</v>
      </c>
      <c r="D89" s="5" t="s">
        <v>230</v>
      </c>
      <c r="E89" s="21">
        <v>1</v>
      </c>
      <c r="F89" s="29">
        <v>3.57</v>
      </c>
      <c r="G89" s="11">
        <v>3.57</v>
      </c>
      <c r="H89" s="11">
        <v>4.79</v>
      </c>
      <c r="I89" s="29">
        <v>3.53</v>
      </c>
      <c r="J89" s="11">
        <v>3.53</v>
      </c>
      <c r="K89" s="11">
        <v>4.0999999999999996</v>
      </c>
      <c r="L89" s="11">
        <v>2.2999999999999998</v>
      </c>
      <c r="M89" s="11">
        <v>2.2999999999999998</v>
      </c>
      <c r="N89" s="11">
        <v>2.64</v>
      </c>
      <c r="O89" s="11">
        <v>9.33</v>
      </c>
      <c r="P89" s="11">
        <v>9.67</v>
      </c>
      <c r="Q89" s="11">
        <v>9.7799999999999994</v>
      </c>
      <c r="R89" s="11">
        <v>1212.05</v>
      </c>
      <c r="S89" s="11">
        <v>1281.0899999999999</v>
      </c>
      <c r="T89" s="11">
        <v>1341.2</v>
      </c>
      <c r="U89" s="11">
        <f t="shared" si="4"/>
        <v>7.100068419903744</v>
      </c>
      <c r="V89" s="11">
        <f t="shared" si="5"/>
        <v>7.1554665570400253</v>
      </c>
      <c r="W89" s="11">
        <f t="shared" si="6"/>
        <v>7.2013200145920733</v>
      </c>
      <c r="X89" s="11">
        <v>111954</v>
      </c>
      <c r="Y89" s="11">
        <v>107143</v>
      </c>
      <c r="Z89" s="11">
        <v>124281</v>
      </c>
      <c r="AA89" s="11">
        <f t="shared" si="7"/>
        <v>11.625843351625305</v>
      </c>
      <c r="AB89" s="11">
        <f t="shared" si="7"/>
        <v>11.581919669789624</v>
      </c>
      <c r="AC89" s="11">
        <f t="shared" si="7"/>
        <v>11.73030040982157</v>
      </c>
    </row>
    <row r="90" spans="1:29" x14ac:dyDescent="0.35">
      <c r="A90" s="2"/>
      <c r="B90" s="2" t="s">
        <v>133</v>
      </c>
      <c r="C90" s="2" t="s">
        <v>38</v>
      </c>
      <c r="D90" s="5" t="s">
        <v>45</v>
      </c>
      <c r="E90" s="21">
        <v>1</v>
      </c>
      <c r="F90" s="29">
        <v>2.96</v>
      </c>
      <c r="G90" s="11">
        <v>2.96</v>
      </c>
      <c r="H90" s="11">
        <v>4.01</v>
      </c>
      <c r="I90" s="29">
        <v>2.42</v>
      </c>
      <c r="J90" s="11">
        <v>2.42</v>
      </c>
      <c r="K90" s="11">
        <v>2.48</v>
      </c>
      <c r="L90" s="11">
        <v>2.23</v>
      </c>
      <c r="M90" s="11">
        <v>2.23</v>
      </c>
      <c r="N90" s="11">
        <v>3.68</v>
      </c>
      <c r="O90" s="11">
        <v>5.96</v>
      </c>
      <c r="P90" s="11">
        <v>5.97</v>
      </c>
      <c r="Q90" s="11">
        <v>5.99</v>
      </c>
      <c r="R90" s="11">
        <v>5167</v>
      </c>
      <c r="S90" s="11">
        <v>5265.64</v>
      </c>
      <c r="T90" s="11">
        <v>5368.58</v>
      </c>
      <c r="U90" s="11">
        <f t="shared" si="4"/>
        <v>8.550047528287184</v>
      </c>
      <c r="V90" s="11">
        <f t="shared" si="5"/>
        <v>8.5689579746354578</v>
      </c>
      <c r="W90" s="11">
        <f t="shared" si="6"/>
        <v>8.5883187205048017</v>
      </c>
      <c r="X90" s="11">
        <v>518065</v>
      </c>
      <c r="Y90" s="11">
        <v>562869</v>
      </c>
      <c r="Z90" s="11">
        <v>608798</v>
      </c>
      <c r="AA90" s="11">
        <f t="shared" si="7"/>
        <v>13.157855995994817</v>
      </c>
      <c r="AB90" s="11">
        <f t="shared" si="7"/>
        <v>13.240802197986767</v>
      </c>
      <c r="AC90" s="11">
        <f t="shared" si="7"/>
        <v>13.319241800373099</v>
      </c>
    </row>
    <row r="91" spans="1:29" x14ac:dyDescent="0.35">
      <c r="A91" s="2"/>
      <c r="B91" s="2" t="s">
        <v>133</v>
      </c>
      <c r="C91" s="2" t="s">
        <v>141</v>
      </c>
      <c r="D91" s="5" t="s">
        <v>228</v>
      </c>
      <c r="E91" s="21">
        <v>1</v>
      </c>
      <c r="F91" s="11">
        <v>2</v>
      </c>
      <c r="G91" s="11">
        <v>2.92</v>
      </c>
      <c r="H91" s="11">
        <v>4.17</v>
      </c>
      <c r="I91" s="11">
        <v>1.125</v>
      </c>
      <c r="J91" s="11">
        <v>2.38</v>
      </c>
      <c r="K91" s="11">
        <v>2.57</v>
      </c>
      <c r="L91" s="11">
        <v>1.1000000000000001</v>
      </c>
      <c r="M91" s="11">
        <v>0.98</v>
      </c>
      <c r="N91" s="11">
        <v>1.91</v>
      </c>
      <c r="O91" s="11">
        <v>4.8600000000000003</v>
      </c>
      <c r="P91" s="11">
        <v>5.0599999999999996</v>
      </c>
      <c r="Q91" s="11">
        <v>5.07</v>
      </c>
      <c r="R91" s="11">
        <v>3818.88</v>
      </c>
      <c r="S91" s="11">
        <v>3976.28</v>
      </c>
      <c r="T91" s="11">
        <v>4058.65</v>
      </c>
      <c r="U91" s="11">
        <f t="shared" si="4"/>
        <v>8.2477124648936631</v>
      </c>
      <c r="V91" s="11">
        <f t="shared" si="5"/>
        <v>8.2881019878321265</v>
      </c>
      <c r="W91" s="11">
        <f t="shared" si="6"/>
        <v>8.3086056849860306</v>
      </c>
      <c r="X91" s="11">
        <v>520884</v>
      </c>
      <c r="Y91" s="11">
        <v>552817</v>
      </c>
      <c r="Z91" s="11">
        <v>562075</v>
      </c>
      <c r="AA91" s="11">
        <f t="shared" si="7"/>
        <v>13.163282647193192</v>
      </c>
      <c r="AB91" s="11">
        <f t="shared" si="7"/>
        <v>13.222782303495309</v>
      </c>
      <c r="AC91" s="11">
        <f t="shared" si="7"/>
        <v>13.239390571929203</v>
      </c>
    </row>
    <row r="92" spans="1:29" x14ac:dyDescent="0.35">
      <c r="A92" s="2"/>
      <c r="B92" s="2" t="s">
        <v>133</v>
      </c>
      <c r="C92" s="2" t="s">
        <v>142</v>
      </c>
      <c r="D92" s="5" t="s">
        <v>48</v>
      </c>
      <c r="E92" s="21">
        <v>1</v>
      </c>
      <c r="F92" s="11">
        <v>2.5</v>
      </c>
      <c r="G92" s="11">
        <v>2.96</v>
      </c>
      <c r="H92" s="11">
        <v>4.0999999999999996</v>
      </c>
      <c r="I92" s="11">
        <v>2.75</v>
      </c>
      <c r="J92" s="11">
        <v>2.91</v>
      </c>
      <c r="K92" s="11">
        <v>3.1</v>
      </c>
      <c r="L92" s="11">
        <v>0.97799999999999998</v>
      </c>
      <c r="M92" s="11">
        <v>1.6</v>
      </c>
      <c r="N92" s="11">
        <v>2.6</v>
      </c>
      <c r="O92" s="11">
        <v>6.7</v>
      </c>
      <c r="P92" s="11">
        <v>6.88</v>
      </c>
      <c r="Q92" s="11">
        <v>7.15</v>
      </c>
      <c r="R92" s="11">
        <v>3356.07</v>
      </c>
      <c r="S92" s="11">
        <v>3471.98</v>
      </c>
      <c r="T92" s="11">
        <v>3638.9</v>
      </c>
      <c r="U92" s="11">
        <f t="shared" si="4"/>
        <v>8.1185259255340494</v>
      </c>
      <c r="V92" s="11">
        <f t="shared" si="5"/>
        <v>8.1524803153949854</v>
      </c>
      <c r="W92" s="11">
        <f t="shared" si="6"/>
        <v>8.1994367171576314</v>
      </c>
      <c r="X92" s="11">
        <v>458484</v>
      </c>
      <c r="Y92" s="11">
        <v>517970</v>
      </c>
      <c r="Z92" s="11">
        <v>521205</v>
      </c>
      <c r="AA92" s="11">
        <f t="shared" si="7"/>
        <v>13.035680673668454</v>
      </c>
      <c r="AB92" s="11">
        <f t="shared" si="7"/>
        <v>13.157672604506564</v>
      </c>
      <c r="AC92" s="11">
        <f t="shared" si="7"/>
        <v>13.163898717433167</v>
      </c>
    </row>
    <row r="93" spans="1:29" x14ac:dyDescent="0.35">
      <c r="A93" s="2"/>
      <c r="B93" s="2" t="s">
        <v>133</v>
      </c>
      <c r="C93" s="2" t="s">
        <v>143</v>
      </c>
      <c r="D93" s="5" t="s">
        <v>228</v>
      </c>
      <c r="E93" s="21">
        <v>1</v>
      </c>
      <c r="F93" s="11">
        <v>2</v>
      </c>
      <c r="G93" s="11">
        <v>2.78</v>
      </c>
      <c r="H93" s="11">
        <v>3.86</v>
      </c>
      <c r="I93" s="11">
        <v>2.125</v>
      </c>
      <c r="J93" s="11">
        <v>2.69</v>
      </c>
      <c r="K93" s="11">
        <v>3.39</v>
      </c>
      <c r="L93" s="11">
        <v>1.1000000000000001</v>
      </c>
      <c r="M93" s="11">
        <v>1.4</v>
      </c>
      <c r="N93" s="11">
        <v>2.5499999999999998</v>
      </c>
      <c r="O93" s="11">
        <v>5.92</v>
      </c>
      <c r="P93" s="11">
        <v>5.93</v>
      </c>
      <c r="Q93" s="11">
        <v>5.94</v>
      </c>
      <c r="R93" s="11">
        <v>5941.37</v>
      </c>
      <c r="S93" s="11">
        <v>6224.7</v>
      </c>
      <c r="T93" s="11">
        <v>6589.91</v>
      </c>
      <c r="U93" s="11">
        <f t="shared" si="4"/>
        <v>8.6896950254940766</v>
      </c>
      <c r="V93" s="11">
        <f t="shared" si="5"/>
        <v>8.7362805274005151</v>
      </c>
      <c r="W93" s="11">
        <f t="shared" si="6"/>
        <v>8.7932949703471479</v>
      </c>
      <c r="X93" s="11">
        <v>675571</v>
      </c>
      <c r="Y93" s="11">
        <v>674374</v>
      </c>
      <c r="Z93" s="11">
        <v>730748</v>
      </c>
      <c r="AA93" s="11">
        <f t="shared" si="7"/>
        <v>13.423313538186907</v>
      </c>
      <c r="AB93" s="11">
        <f t="shared" si="7"/>
        <v>13.421540132138942</v>
      </c>
      <c r="AC93" s="11">
        <f t="shared" si="7"/>
        <v>13.501823946055618</v>
      </c>
    </row>
    <row r="94" spans="1:29" x14ac:dyDescent="0.35">
      <c r="A94" s="2"/>
      <c r="B94" s="2" t="s">
        <v>144</v>
      </c>
      <c r="C94" s="2" t="s">
        <v>145</v>
      </c>
      <c r="D94" s="5" t="s">
        <v>45</v>
      </c>
      <c r="E94" s="21">
        <v>1</v>
      </c>
      <c r="F94" s="11">
        <v>2.5</v>
      </c>
      <c r="G94" s="11">
        <v>3.8</v>
      </c>
      <c r="H94" s="11">
        <v>4.87</v>
      </c>
      <c r="I94" s="11">
        <v>2.661</v>
      </c>
      <c r="J94" s="11">
        <v>4.0199999999999996</v>
      </c>
      <c r="K94" s="11">
        <v>4.13</v>
      </c>
      <c r="L94" s="11">
        <v>1.911</v>
      </c>
      <c r="M94" s="11">
        <v>4.93</v>
      </c>
      <c r="N94" s="11">
        <v>4.74</v>
      </c>
      <c r="O94" s="11">
        <v>10.41</v>
      </c>
      <c r="P94" s="11">
        <v>10.69</v>
      </c>
      <c r="Q94" s="11">
        <v>10.94</v>
      </c>
      <c r="R94" s="11">
        <v>16544.18</v>
      </c>
      <c r="S94" s="11">
        <v>17926.599999999999</v>
      </c>
      <c r="T94" s="11">
        <v>19530.07</v>
      </c>
      <c r="U94" s="11">
        <f t="shared" si="4"/>
        <v>9.7137896573263376</v>
      </c>
      <c r="V94" s="11">
        <f t="shared" si="5"/>
        <v>9.7940409222932381</v>
      </c>
      <c r="W94" s="11">
        <f t="shared" si="6"/>
        <v>9.8797106080936921</v>
      </c>
      <c r="X94" s="11">
        <v>482172</v>
      </c>
      <c r="Y94" s="11">
        <v>452836</v>
      </c>
      <c r="Z94" s="11">
        <v>459985</v>
      </c>
      <c r="AA94" s="11">
        <f t="shared" si="7"/>
        <v>13.086056175851207</v>
      </c>
      <c r="AB94" s="11">
        <f t="shared" si="7"/>
        <v>13.023285308011085</v>
      </c>
      <c r="AC94" s="11">
        <f t="shared" si="7"/>
        <v>13.03894915923795</v>
      </c>
    </row>
    <row r="95" spans="1:29" x14ac:dyDescent="0.35">
      <c r="A95" s="2"/>
      <c r="B95" s="2" t="s">
        <v>144</v>
      </c>
      <c r="C95" s="2" t="s">
        <v>146</v>
      </c>
      <c r="D95" s="5" t="s">
        <v>230</v>
      </c>
      <c r="E95" s="21">
        <v>1</v>
      </c>
      <c r="F95" s="11">
        <v>2.25</v>
      </c>
      <c r="G95" s="11">
        <v>3.38</v>
      </c>
      <c r="H95" s="11">
        <v>4.72</v>
      </c>
      <c r="I95" s="11">
        <v>2.25</v>
      </c>
      <c r="J95" s="11">
        <v>3.57</v>
      </c>
      <c r="K95" s="11">
        <v>3.96</v>
      </c>
      <c r="L95" s="11">
        <v>0.34399999999999997</v>
      </c>
      <c r="M95" s="11">
        <v>1.6</v>
      </c>
      <c r="N95" s="11">
        <v>1.91</v>
      </c>
      <c r="O95" s="11">
        <v>9.31</v>
      </c>
      <c r="P95" s="11">
        <v>9.6300000000000008</v>
      </c>
      <c r="Q95" s="11">
        <v>9.85</v>
      </c>
      <c r="R95" s="11">
        <v>3618.03</v>
      </c>
      <c r="S95" s="11">
        <v>3777.16</v>
      </c>
      <c r="T95" s="11">
        <v>4035.27</v>
      </c>
      <c r="U95" s="11">
        <f t="shared" si="4"/>
        <v>8.1936849577948259</v>
      </c>
      <c r="V95" s="11">
        <f t="shared" si="5"/>
        <v>8.2367276834779215</v>
      </c>
      <c r="W95" s="11">
        <f t="shared" si="6"/>
        <v>8.3028284929635152</v>
      </c>
      <c r="X95" s="11">
        <v>123327</v>
      </c>
      <c r="Y95" s="11">
        <v>120771</v>
      </c>
      <c r="Z95" s="11">
        <v>136229</v>
      </c>
      <c r="AA95" s="11">
        <f t="shared" si="7"/>
        <v>11.72259464328242</v>
      </c>
      <c r="AB95" s="11">
        <f t="shared" si="7"/>
        <v>11.701651469437177</v>
      </c>
      <c r="AC95" s="11">
        <f t="shared" si="7"/>
        <v>11.822092572206115</v>
      </c>
    </row>
    <row r="96" spans="1:29" x14ac:dyDescent="0.35">
      <c r="A96" s="2"/>
      <c r="B96" s="2" t="s">
        <v>144</v>
      </c>
      <c r="C96" s="2" t="s">
        <v>147</v>
      </c>
      <c r="D96" s="5" t="s">
        <v>45</v>
      </c>
      <c r="E96" s="21">
        <v>1</v>
      </c>
      <c r="F96" s="11">
        <v>3</v>
      </c>
      <c r="G96" s="11">
        <v>3.19</v>
      </c>
      <c r="H96" s="11">
        <v>4.42</v>
      </c>
      <c r="I96" s="11">
        <v>2.625</v>
      </c>
      <c r="J96" s="11">
        <v>3</v>
      </c>
      <c r="K96" s="11">
        <v>2.98</v>
      </c>
      <c r="L96" s="11">
        <v>1.456</v>
      </c>
      <c r="M96" s="11">
        <v>1.98</v>
      </c>
      <c r="N96" s="11">
        <v>2.89</v>
      </c>
      <c r="O96" s="11">
        <v>7.43</v>
      </c>
      <c r="P96" s="11">
        <v>7.68</v>
      </c>
      <c r="Q96" s="11">
        <v>7.75</v>
      </c>
      <c r="R96" s="11">
        <v>20548.849999999999</v>
      </c>
      <c r="S96" s="11">
        <v>21169.38</v>
      </c>
      <c r="T96" s="11">
        <v>22397.84</v>
      </c>
      <c r="U96" s="11">
        <f t="shared" si="4"/>
        <v>9.9305602572879419</v>
      </c>
      <c r="V96" s="11">
        <f t="shared" si="5"/>
        <v>9.9603110769735466</v>
      </c>
      <c r="W96" s="11">
        <f t="shared" si="6"/>
        <v>10.01671980462217</v>
      </c>
      <c r="X96" s="11">
        <v>1430716</v>
      </c>
      <c r="Y96" s="11">
        <v>1481324</v>
      </c>
      <c r="Z96" s="11">
        <v>1516928</v>
      </c>
      <c r="AA96" s="11">
        <f t="shared" si="7"/>
        <v>14.173685576228721</v>
      </c>
      <c r="AB96" s="11">
        <f t="shared" si="7"/>
        <v>14.208446840423635</v>
      </c>
      <c r="AC96" s="11">
        <f t="shared" si="7"/>
        <v>14.232197795108066</v>
      </c>
    </row>
    <row r="97" spans="1:29" x14ac:dyDescent="0.35">
      <c r="A97" s="2"/>
      <c r="B97" s="2" t="s">
        <v>148</v>
      </c>
      <c r="C97" s="2" t="s">
        <v>149</v>
      </c>
      <c r="D97" s="5" t="s">
        <v>48</v>
      </c>
      <c r="E97" s="5">
        <v>0</v>
      </c>
      <c r="F97" s="11">
        <v>0</v>
      </c>
      <c r="G97" s="11">
        <v>3.74</v>
      </c>
      <c r="H97" s="11">
        <v>4.8499999999999996</v>
      </c>
      <c r="I97" s="11">
        <v>3</v>
      </c>
      <c r="J97" s="11">
        <v>4</v>
      </c>
      <c r="K97" s="11">
        <v>4.55</v>
      </c>
      <c r="L97" s="11">
        <v>2.411</v>
      </c>
      <c r="M97" s="11">
        <v>3.61</v>
      </c>
      <c r="N97" s="11">
        <v>3.66</v>
      </c>
      <c r="O97" s="11">
        <v>11.37</v>
      </c>
      <c r="P97" s="11">
        <v>11.67</v>
      </c>
      <c r="Q97" s="11">
        <v>11.82</v>
      </c>
      <c r="R97" s="11">
        <v>2103.08</v>
      </c>
      <c r="S97" s="11">
        <v>2231.7399999999998</v>
      </c>
      <c r="T97" s="11">
        <v>2366.1799999999998</v>
      </c>
      <c r="U97" s="11">
        <f t="shared" si="4"/>
        <v>7.6511582158731244</v>
      </c>
      <c r="V97" s="11">
        <f t="shared" si="5"/>
        <v>7.7105368292608141</v>
      </c>
      <c r="W97" s="11">
        <f t="shared" si="6"/>
        <v>7.7690321194129508</v>
      </c>
      <c r="X97" s="11">
        <v>96439</v>
      </c>
      <c r="Y97" s="11">
        <v>96815</v>
      </c>
      <c r="Z97" s="11">
        <v>111852</v>
      </c>
      <c r="AA97" s="11">
        <f t="shared" si="7"/>
        <v>11.476665963099911</v>
      </c>
      <c r="AB97" s="11">
        <f t="shared" si="7"/>
        <v>11.480557219937499</v>
      </c>
      <c r="AC97" s="11">
        <f t="shared" si="7"/>
        <v>11.624931847849158</v>
      </c>
    </row>
    <row r="98" spans="1:29" x14ac:dyDescent="0.35">
      <c r="A98" s="2"/>
      <c r="B98" s="2" t="s">
        <v>148</v>
      </c>
      <c r="C98" s="2" t="s">
        <v>150</v>
      </c>
      <c r="D98" s="5" t="s">
        <v>48</v>
      </c>
      <c r="E98" s="5">
        <v>0</v>
      </c>
      <c r="F98" s="11">
        <v>2.75</v>
      </c>
      <c r="G98" s="11">
        <v>3.16</v>
      </c>
      <c r="H98" s="11">
        <v>4.34</v>
      </c>
      <c r="I98" s="11">
        <v>2.75</v>
      </c>
      <c r="J98" s="11">
        <v>2.96</v>
      </c>
      <c r="K98" s="11">
        <v>3.53</v>
      </c>
      <c r="L98" s="11">
        <v>1.722</v>
      </c>
      <c r="M98" s="11">
        <v>0.8</v>
      </c>
      <c r="N98" s="11">
        <v>1.41</v>
      </c>
      <c r="O98" s="11">
        <v>7.82</v>
      </c>
      <c r="P98" s="11">
        <v>7.94</v>
      </c>
      <c r="Q98" s="11">
        <v>7.95</v>
      </c>
      <c r="R98" s="11">
        <v>4265.49</v>
      </c>
      <c r="S98" s="11">
        <v>4360.62</v>
      </c>
      <c r="T98" s="11">
        <v>4533.54</v>
      </c>
      <c r="U98" s="11">
        <f t="shared" si="4"/>
        <v>8.3583123419549565</v>
      </c>
      <c r="V98" s="11">
        <f t="shared" si="5"/>
        <v>8.3803695280682202</v>
      </c>
      <c r="W98" s="11">
        <f t="shared" si="6"/>
        <v>8.4192583702522157</v>
      </c>
      <c r="X98" s="11">
        <v>377825</v>
      </c>
      <c r="Y98" s="11">
        <v>407037</v>
      </c>
      <c r="Z98" s="11">
        <v>442944</v>
      </c>
      <c r="AA98" s="11">
        <f t="shared" si="7"/>
        <v>12.842186404438321</v>
      </c>
      <c r="AB98" s="11">
        <f t="shared" si="7"/>
        <v>12.916659369383661</v>
      </c>
      <c r="AC98" s="11">
        <f t="shared" si="7"/>
        <v>13.001198630201536</v>
      </c>
    </row>
    <row r="99" spans="1:29" x14ac:dyDescent="0.35">
      <c r="A99" s="2"/>
      <c r="B99" s="2" t="s">
        <v>148</v>
      </c>
      <c r="C99" s="2" t="s">
        <v>151</v>
      </c>
      <c r="D99" s="5" t="s">
        <v>228</v>
      </c>
      <c r="E99" s="5">
        <v>0</v>
      </c>
      <c r="F99" s="11">
        <v>0.25</v>
      </c>
      <c r="G99" s="11">
        <v>3.33</v>
      </c>
      <c r="H99" s="11">
        <v>4.5599999999999996</v>
      </c>
      <c r="I99" s="11">
        <v>2.125</v>
      </c>
      <c r="J99" s="11">
        <v>2.98</v>
      </c>
      <c r="K99" s="11">
        <v>3.34</v>
      </c>
      <c r="L99" s="11">
        <v>0.44400000000000001</v>
      </c>
      <c r="M99" s="11">
        <v>2.4500000000000002</v>
      </c>
      <c r="N99" s="11">
        <v>2.88</v>
      </c>
      <c r="O99" s="11">
        <v>7.55</v>
      </c>
      <c r="P99" s="11">
        <v>7.77</v>
      </c>
      <c r="Q99" s="11">
        <v>7.78</v>
      </c>
      <c r="R99" s="11">
        <v>3774.36</v>
      </c>
      <c r="S99" s="11">
        <v>3978.79</v>
      </c>
      <c r="T99" s="11">
        <v>4193.96</v>
      </c>
      <c r="U99" s="11">
        <f t="shared" si="4"/>
        <v>8.2359861108863601</v>
      </c>
      <c r="V99" s="11">
        <f t="shared" si="5"/>
        <v>8.2887330319545018</v>
      </c>
      <c r="W99" s="11">
        <f t="shared" si="6"/>
        <v>8.3414006739819531</v>
      </c>
      <c r="X99" s="11">
        <v>523872</v>
      </c>
      <c r="Y99" s="11">
        <v>527914</v>
      </c>
      <c r="Z99" s="11">
        <v>593370</v>
      </c>
      <c r="AA99" s="11">
        <f t="shared" si="7"/>
        <v>13.169002658654069</v>
      </c>
      <c r="AB99" s="11">
        <f t="shared" si="7"/>
        <v>13.176688670634329</v>
      </c>
      <c r="AC99" s="11">
        <f t="shared" si="7"/>
        <v>13.293573429443565</v>
      </c>
    </row>
    <row r="100" spans="1:29" x14ac:dyDescent="0.35">
      <c r="A100" s="2"/>
      <c r="B100" s="2" t="s">
        <v>148</v>
      </c>
      <c r="C100" s="2" t="s">
        <v>152</v>
      </c>
      <c r="D100" s="5" t="s">
        <v>228</v>
      </c>
      <c r="E100" s="5">
        <v>0</v>
      </c>
      <c r="F100" s="11">
        <v>3.25</v>
      </c>
      <c r="G100" s="11">
        <v>3.19</v>
      </c>
      <c r="H100" s="11">
        <v>4.62</v>
      </c>
      <c r="I100" s="11">
        <v>2.75</v>
      </c>
      <c r="J100" s="11">
        <v>3.04</v>
      </c>
      <c r="K100" s="11">
        <v>3.62</v>
      </c>
      <c r="L100" s="11">
        <v>1.911</v>
      </c>
      <c r="M100" s="11">
        <v>0.99</v>
      </c>
      <c r="N100" s="11">
        <v>1.18</v>
      </c>
      <c r="O100" s="11">
        <v>8.36</v>
      </c>
      <c r="P100" s="11">
        <v>8.66</v>
      </c>
      <c r="Q100" s="11">
        <v>8.67</v>
      </c>
      <c r="R100" s="11">
        <v>2906.73</v>
      </c>
      <c r="S100" s="11">
        <v>3060.5</v>
      </c>
      <c r="T100" s="11">
        <v>3230.12</v>
      </c>
      <c r="U100" s="11">
        <f t="shared" si="4"/>
        <v>7.974784016988365</v>
      </c>
      <c r="V100" s="11">
        <f t="shared" si="5"/>
        <v>8.0263335802911246</v>
      </c>
      <c r="W100" s="11">
        <f t="shared" si="6"/>
        <v>8.080274567229381</v>
      </c>
      <c r="X100" s="11">
        <v>383941</v>
      </c>
      <c r="Y100" s="11">
        <v>389348</v>
      </c>
      <c r="Z100" s="11">
        <v>430736</v>
      </c>
      <c r="AA100" s="11">
        <f t="shared" si="7"/>
        <v>12.8582441739318</v>
      </c>
      <c r="AB100" s="11">
        <f t="shared" si="7"/>
        <v>12.872228824225534</v>
      </c>
      <c r="AC100" s="11">
        <f t="shared" si="7"/>
        <v>12.973250652411036</v>
      </c>
    </row>
    <row r="101" spans="1:29" x14ac:dyDescent="0.35">
      <c r="A101" s="2"/>
      <c r="B101" s="2" t="s">
        <v>148</v>
      </c>
      <c r="C101" s="2" t="s">
        <v>153</v>
      </c>
      <c r="D101" s="5" t="s">
        <v>48</v>
      </c>
      <c r="E101" s="5">
        <v>0</v>
      </c>
      <c r="F101" s="11">
        <v>0</v>
      </c>
      <c r="G101" s="11">
        <v>2.86</v>
      </c>
      <c r="H101" s="11">
        <v>4.0199999999999996</v>
      </c>
      <c r="I101" s="11">
        <v>0.625</v>
      </c>
      <c r="J101" s="11">
        <v>2.93</v>
      </c>
      <c r="K101" s="11">
        <v>3.44</v>
      </c>
      <c r="L101" s="11">
        <v>0.378</v>
      </c>
      <c r="M101" s="11">
        <v>1.22</v>
      </c>
      <c r="N101" s="11">
        <v>1.87</v>
      </c>
      <c r="O101" s="11">
        <v>7.61</v>
      </c>
      <c r="P101" s="11">
        <v>7.82</v>
      </c>
      <c r="Q101" s="11">
        <v>7.88</v>
      </c>
      <c r="R101" s="11">
        <v>4299.5200000000004</v>
      </c>
      <c r="S101" s="11">
        <v>4559.54</v>
      </c>
      <c r="T101" s="11">
        <v>4735.3599999999997</v>
      </c>
      <c r="U101" s="11">
        <f t="shared" si="4"/>
        <v>8.3662586675438195</v>
      </c>
      <c r="V101" s="11">
        <f t="shared" si="5"/>
        <v>8.4249770202270025</v>
      </c>
      <c r="W101" s="11">
        <f t="shared" si="6"/>
        <v>8.4628130322971309</v>
      </c>
      <c r="X101" s="11">
        <v>368795</v>
      </c>
      <c r="Y101" s="11">
        <v>381276</v>
      </c>
      <c r="Z101" s="11">
        <v>394708</v>
      </c>
      <c r="AA101" s="11">
        <f t="shared" si="7"/>
        <v>12.817996213088941</v>
      </c>
      <c r="AB101" s="11">
        <f t="shared" si="7"/>
        <v>12.851278801299779</v>
      </c>
      <c r="AC101" s="11">
        <f t="shared" si="7"/>
        <v>12.885901530003933</v>
      </c>
    </row>
    <row r="102" spans="1:29" x14ac:dyDescent="0.35">
      <c r="A102" s="2"/>
      <c r="B102" s="2" t="s">
        <v>148</v>
      </c>
      <c r="C102" s="2" t="s">
        <v>154</v>
      </c>
      <c r="D102" s="5" t="s">
        <v>228</v>
      </c>
      <c r="E102" s="5">
        <v>0</v>
      </c>
      <c r="F102" s="11">
        <v>0.5</v>
      </c>
      <c r="G102" s="11">
        <v>3.11</v>
      </c>
      <c r="H102" s="11">
        <v>4.3499999999999996</v>
      </c>
      <c r="I102" s="11">
        <v>2.75</v>
      </c>
      <c r="J102" s="11">
        <v>2.83</v>
      </c>
      <c r="K102" s="11">
        <v>3.29</v>
      </c>
      <c r="L102" s="11">
        <v>1.367</v>
      </c>
      <c r="M102" s="11">
        <v>1.32</v>
      </c>
      <c r="N102" s="11">
        <v>1.93</v>
      </c>
      <c r="O102" s="11">
        <v>7.26</v>
      </c>
      <c r="P102" s="11">
        <v>7.59</v>
      </c>
      <c r="Q102" s="11">
        <v>7.78</v>
      </c>
      <c r="R102" s="11">
        <v>2966.31</v>
      </c>
      <c r="S102" s="11">
        <v>2971.53</v>
      </c>
      <c r="T102" s="11">
        <v>3120.76</v>
      </c>
      <c r="U102" s="11">
        <f t="shared" si="4"/>
        <v>7.9950740351054499</v>
      </c>
      <c r="V102" s="11">
        <f t="shared" si="5"/>
        <v>7.9968322506669081</v>
      </c>
      <c r="W102" s="11">
        <f t="shared" si="6"/>
        <v>8.0458318408839524</v>
      </c>
      <c r="X102" s="11">
        <v>499056</v>
      </c>
      <c r="Y102" s="11">
        <v>540407</v>
      </c>
      <c r="Z102" s="11">
        <v>493588</v>
      </c>
      <c r="AA102" s="11">
        <f t="shared" si="7"/>
        <v>13.120473592885862</v>
      </c>
      <c r="AB102" s="11">
        <f t="shared" si="7"/>
        <v>13.200077838352163</v>
      </c>
      <c r="AC102" s="11">
        <f t="shared" si="7"/>
        <v>13.109456440094648</v>
      </c>
    </row>
    <row r="103" spans="1:29" x14ac:dyDescent="0.35">
      <c r="A103" s="2"/>
      <c r="B103" s="2" t="s">
        <v>155</v>
      </c>
      <c r="C103" s="2" t="s">
        <v>156</v>
      </c>
      <c r="D103" s="5" t="s">
        <v>48</v>
      </c>
      <c r="E103" s="5">
        <v>0</v>
      </c>
      <c r="F103" s="11">
        <v>0</v>
      </c>
      <c r="G103" s="11">
        <v>3.67</v>
      </c>
      <c r="H103" s="11">
        <v>4.87</v>
      </c>
      <c r="I103" s="11">
        <v>0</v>
      </c>
      <c r="J103" s="11">
        <v>3.84</v>
      </c>
      <c r="K103" s="11">
        <v>4.3600000000000003</v>
      </c>
      <c r="L103" s="11">
        <v>1.1779999999999999</v>
      </c>
      <c r="M103" s="11">
        <v>3.44</v>
      </c>
      <c r="N103" s="11">
        <v>3.16</v>
      </c>
      <c r="O103" s="11">
        <v>10.15</v>
      </c>
      <c r="P103" s="11">
        <v>10.45</v>
      </c>
      <c r="Q103" s="11">
        <v>10.69</v>
      </c>
      <c r="R103" s="11">
        <v>15792.31</v>
      </c>
      <c r="S103" s="11">
        <v>16304.12</v>
      </c>
      <c r="T103" s="11">
        <v>16882.38</v>
      </c>
      <c r="U103" s="11">
        <f t="shared" si="4"/>
        <v>9.6672783916730953</v>
      </c>
      <c r="V103" s="11">
        <f t="shared" si="5"/>
        <v>9.699173115592437</v>
      </c>
      <c r="W103" s="11">
        <f t="shared" si="6"/>
        <v>9.7340257534717143</v>
      </c>
      <c r="X103" s="11">
        <v>156591</v>
      </c>
      <c r="Y103" s="11">
        <v>163821</v>
      </c>
      <c r="Z103" s="11">
        <v>166321</v>
      </c>
      <c r="AA103" s="11">
        <f t="shared" si="7"/>
        <v>11.961392589622935</v>
      </c>
      <c r="AB103" s="11">
        <f t="shared" si="7"/>
        <v>12.006529647311735</v>
      </c>
      <c r="AC103" s="11">
        <f t="shared" si="7"/>
        <v>12.021674935019831</v>
      </c>
    </row>
    <row r="104" spans="1:29" x14ac:dyDescent="0.35">
      <c r="A104" s="2"/>
      <c r="B104" s="2" t="s">
        <v>155</v>
      </c>
      <c r="C104" s="2" t="s">
        <v>157</v>
      </c>
      <c r="D104" s="5" t="s">
        <v>48</v>
      </c>
      <c r="E104" s="5">
        <v>0</v>
      </c>
      <c r="F104" s="11">
        <v>3</v>
      </c>
      <c r="G104" s="11">
        <v>3.09</v>
      </c>
      <c r="H104" s="11">
        <v>4.38</v>
      </c>
      <c r="I104" s="11">
        <v>2.5</v>
      </c>
      <c r="J104" s="11">
        <v>2.8</v>
      </c>
      <c r="K104" s="11">
        <v>3.34</v>
      </c>
      <c r="L104" s="11">
        <v>0.85599999999999998</v>
      </c>
      <c r="M104" s="11">
        <v>1.8</v>
      </c>
      <c r="N104" s="11">
        <v>2.39</v>
      </c>
      <c r="O104" s="11">
        <v>8.08</v>
      </c>
      <c r="P104" s="11">
        <v>8.23</v>
      </c>
      <c r="Q104" s="11">
        <v>8.24</v>
      </c>
      <c r="R104" s="11">
        <v>8773.56</v>
      </c>
      <c r="S104" s="11">
        <v>9397.9599999999991</v>
      </c>
      <c r="T104" s="11">
        <v>9980.94</v>
      </c>
      <c r="U104" s="11">
        <f t="shared" si="4"/>
        <v>9.0794979323036653</v>
      </c>
      <c r="V104" s="11">
        <f t="shared" si="5"/>
        <v>9.1482479234289737</v>
      </c>
      <c r="W104" s="11">
        <f t="shared" si="6"/>
        <v>9.2084325532468174</v>
      </c>
      <c r="X104" s="11">
        <v>867700</v>
      </c>
      <c r="Y104" s="11">
        <v>865206</v>
      </c>
      <c r="Z104" s="11">
        <v>910477</v>
      </c>
      <c r="AA104" s="11">
        <f t="shared" si="7"/>
        <v>13.673601311781582</v>
      </c>
      <c r="AB104" s="11">
        <f t="shared" si="7"/>
        <v>13.670722907849756</v>
      </c>
      <c r="AC104" s="11">
        <f t="shared" si="7"/>
        <v>13.72172391698505</v>
      </c>
    </row>
    <row r="105" spans="1:29" x14ac:dyDescent="0.35">
      <c r="A105" s="2"/>
      <c r="B105" s="2" t="s">
        <v>155</v>
      </c>
      <c r="C105" s="2" t="s">
        <v>158</v>
      </c>
      <c r="D105" s="5" t="s">
        <v>228</v>
      </c>
      <c r="E105" s="5">
        <v>0</v>
      </c>
      <c r="F105" s="11">
        <v>2.75</v>
      </c>
      <c r="G105" s="11">
        <v>2.94</v>
      </c>
      <c r="H105" s="11">
        <v>4.2300000000000004</v>
      </c>
      <c r="I105" s="11">
        <v>3.375</v>
      </c>
      <c r="J105" s="11">
        <v>2.86</v>
      </c>
      <c r="K105" s="11">
        <v>3.4</v>
      </c>
      <c r="L105" s="11">
        <v>0.84399999999999997</v>
      </c>
      <c r="M105" s="11">
        <v>1.3</v>
      </c>
      <c r="N105" s="11">
        <v>1.97</v>
      </c>
      <c r="O105" s="11">
        <v>7.78</v>
      </c>
      <c r="P105" s="11">
        <v>8.1199999999999992</v>
      </c>
      <c r="Q105" s="11">
        <v>8.24</v>
      </c>
      <c r="R105" s="11">
        <v>5094.5200000000004</v>
      </c>
      <c r="S105" s="11">
        <v>5372.96</v>
      </c>
      <c r="T105" s="11">
        <v>5642.4</v>
      </c>
      <c r="U105" s="11">
        <f t="shared" si="4"/>
        <v>8.5359207312089698</v>
      </c>
      <c r="V105" s="11">
        <f t="shared" si="5"/>
        <v>8.5891342460705502</v>
      </c>
      <c r="W105" s="11">
        <f t="shared" si="6"/>
        <v>8.6380647858939685</v>
      </c>
      <c r="X105" s="11">
        <v>542035</v>
      </c>
      <c r="Y105" s="11">
        <v>566095</v>
      </c>
      <c r="Z105" s="11">
        <v>596111</v>
      </c>
      <c r="AA105" s="11">
        <f t="shared" si="7"/>
        <v>13.203085853982623</v>
      </c>
      <c r="AB105" s="11">
        <f t="shared" si="7"/>
        <v>13.246517187623972</v>
      </c>
      <c r="AC105" s="11">
        <f t="shared" si="7"/>
        <v>13.298182170317409</v>
      </c>
    </row>
    <row r="106" spans="1:29" x14ac:dyDescent="0.35">
      <c r="A106" s="2"/>
      <c r="B106" s="2" t="s">
        <v>155</v>
      </c>
      <c r="C106" s="2" t="s">
        <v>159</v>
      </c>
      <c r="D106" s="5" t="s">
        <v>228</v>
      </c>
      <c r="E106" s="5">
        <v>0</v>
      </c>
      <c r="F106" s="11">
        <v>4.5</v>
      </c>
      <c r="G106" s="11">
        <v>3.2</v>
      </c>
      <c r="H106" s="11">
        <v>4.26</v>
      </c>
      <c r="I106" s="11">
        <v>2.375</v>
      </c>
      <c r="J106" s="11">
        <v>2.94</v>
      </c>
      <c r="K106" s="11">
        <v>3.24</v>
      </c>
      <c r="L106" s="11">
        <v>3.0219999999999998</v>
      </c>
      <c r="M106" s="11">
        <v>1.04</v>
      </c>
      <c r="N106" s="11">
        <v>1.78</v>
      </c>
      <c r="O106" s="11">
        <v>7.56</v>
      </c>
      <c r="P106" s="11">
        <v>7.89</v>
      </c>
      <c r="Q106" s="11">
        <v>7.9</v>
      </c>
      <c r="R106" s="11">
        <v>2438.4</v>
      </c>
      <c r="S106" s="11">
        <v>2471.41</v>
      </c>
      <c r="T106" s="11">
        <v>2602.7199999999998</v>
      </c>
      <c r="U106" s="11">
        <f t="shared" si="4"/>
        <v>7.7990973654923268</v>
      </c>
      <c r="V106" s="11">
        <f t="shared" si="5"/>
        <v>7.8125441169514565</v>
      </c>
      <c r="W106" s="11">
        <f t="shared" si="6"/>
        <v>7.8643123310181435</v>
      </c>
      <c r="X106" s="11">
        <v>412144</v>
      </c>
      <c r="Y106" s="11">
        <v>411820</v>
      </c>
      <c r="Z106" s="11">
        <v>484167</v>
      </c>
      <c r="AA106" s="11">
        <f t="shared" si="7"/>
        <v>12.929128081828784</v>
      </c>
      <c r="AB106" s="11">
        <f t="shared" si="7"/>
        <v>12.928341639662138</v>
      </c>
      <c r="AC106" s="11">
        <f t="shared" si="7"/>
        <v>13.090185167508015</v>
      </c>
    </row>
    <row r="107" spans="1:29" x14ac:dyDescent="0.35">
      <c r="A107" s="2"/>
      <c r="B107" s="2" t="s">
        <v>155</v>
      </c>
      <c r="C107" s="2" t="s">
        <v>160</v>
      </c>
      <c r="D107" s="5" t="s">
        <v>228</v>
      </c>
      <c r="E107" s="5">
        <v>0</v>
      </c>
      <c r="F107" s="11">
        <v>2.5</v>
      </c>
      <c r="G107" s="11">
        <v>3.27</v>
      </c>
      <c r="H107" s="11">
        <v>4.62</v>
      </c>
      <c r="I107" s="11">
        <v>1.25</v>
      </c>
      <c r="J107" s="11">
        <v>3.15</v>
      </c>
      <c r="K107" s="11">
        <v>3.39</v>
      </c>
      <c r="L107" s="11">
        <v>0.433</v>
      </c>
      <c r="M107" s="11">
        <v>1.42</v>
      </c>
      <c r="N107" s="11">
        <v>2.3199999999999998</v>
      </c>
      <c r="O107" s="11">
        <v>8.34</v>
      </c>
      <c r="P107" s="11">
        <v>8.65</v>
      </c>
      <c r="Q107" s="11">
        <v>8.66</v>
      </c>
      <c r="R107" s="11">
        <v>7290.98</v>
      </c>
      <c r="S107" s="11">
        <v>7672.79</v>
      </c>
      <c r="T107" s="11">
        <v>8053.8</v>
      </c>
      <c r="U107" s="11">
        <f t="shared" si="4"/>
        <v>8.894393246694726</v>
      </c>
      <c r="V107" s="11">
        <f t="shared" si="5"/>
        <v>8.9454355831077095</v>
      </c>
      <c r="W107" s="11">
        <f t="shared" si="6"/>
        <v>8.9938993087216446</v>
      </c>
      <c r="X107" s="11">
        <v>603048</v>
      </c>
      <c r="Y107" s="11">
        <v>603997</v>
      </c>
      <c r="Z107" s="11">
        <v>665557</v>
      </c>
      <c r="AA107" s="11">
        <f t="shared" si="7"/>
        <v>13.309752074531302</v>
      </c>
      <c r="AB107" s="11">
        <f t="shared" si="7"/>
        <v>13.311324510017199</v>
      </c>
      <c r="AC107" s="11">
        <f t="shared" si="7"/>
        <v>13.408379563036863</v>
      </c>
    </row>
    <row r="108" spans="1:29" x14ac:dyDescent="0.35">
      <c r="A108" s="2"/>
      <c r="B108" s="2" t="s">
        <v>161</v>
      </c>
      <c r="C108" s="2" t="s">
        <v>162</v>
      </c>
      <c r="D108" s="5" t="s">
        <v>48</v>
      </c>
      <c r="E108" s="5">
        <v>0</v>
      </c>
      <c r="F108" s="11">
        <v>1</v>
      </c>
      <c r="G108" s="11">
        <v>3.4</v>
      </c>
      <c r="H108" s="11">
        <v>4.59</v>
      </c>
      <c r="I108" s="11">
        <v>2.5</v>
      </c>
      <c r="J108" s="11">
        <v>3.69</v>
      </c>
      <c r="K108" s="11">
        <v>3.99</v>
      </c>
      <c r="L108" s="11">
        <v>1.0109999999999999</v>
      </c>
      <c r="M108" s="11">
        <v>1.46</v>
      </c>
      <c r="N108" s="11">
        <v>2.13</v>
      </c>
      <c r="O108" s="11">
        <v>8.9499999999999993</v>
      </c>
      <c r="P108" s="11">
        <v>9.2899999999999991</v>
      </c>
      <c r="Q108" s="11">
        <v>9.56</v>
      </c>
      <c r="R108" s="11">
        <v>1558.12</v>
      </c>
      <c r="S108" s="11">
        <v>1711.92</v>
      </c>
      <c r="T108" s="11">
        <v>1676.62</v>
      </c>
      <c r="U108" s="11">
        <f t="shared" si="4"/>
        <v>7.3512352452875147</v>
      </c>
      <c r="V108" s="11">
        <f t="shared" si="5"/>
        <v>7.4453708266378928</v>
      </c>
      <c r="W108" s="11">
        <f t="shared" si="6"/>
        <v>7.4245351410363423</v>
      </c>
      <c r="X108" s="11">
        <v>130482</v>
      </c>
      <c r="Y108" s="11">
        <v>129272</v>
      </c>
      <c r="Z108" s="11">
        <v>133727</v>
      </c>
      <c r="AA108" s="11">
        <f t="shared" si="7"/>
        <v>11.778990565197043</v>
      </c>
      <c r="AB108" s="11">
        <f t="shared" si="7"/>
        <v>11.769673990652084</v>
      </c>
      <c r="AC108" s="11">
        <f t="shared" si="7"/>
        <v>11.803555687354164</v>
      </c>
    </row>
    <row r="109" spans="1:29" x14ac:dyDescent="0.35">
      <c r="A109" s="2"/>
      <c r="B109" s="2" t="s">
        <v>161</v>
      </c>
      <c r="C109" s="2" t="s">
        <v>163</v>
      </c>
      <c r="D109" s="5" t="s">
        <v>48</v>
      </c>
      <c r="E109" s="5">
        <v>0</v>
      </c>
      <c r="F109" s="11">
        <v>2</v>
      </c>
      <c r="G109" s="11">
        <v>2.78</v>
      </c>
      <c r="H109" s="11">
        <v>3.74</v>
      </c>
      <c r="I109" s="11">
        <v>2.75</v>
      </c>
      <c r="J109" s="11">
        <v>2.82</v>
      </c>
      <c r="K109" s="11">
        <v>2.93</v>
      </c>
      <c r="L109" s="11">
        <v>1.8440000000000001</v>
      </c>
      <c r="M109" s="11">
        <v>1.57</v>
      </c>
      <c r="N109" s="11">
        <v>2.2200000000000002</v>
      </c>
      <c r="O109" s="11">
        <v>6.12</v>
      </c>
      <c r="P109" s="11">
        <v>6.13</v>
      </c>
      <c r="Q109" s="11">
        <v>6.29</v>
      </c>
      <c r="R109" s="11">
        <v>6389.66</v>
      </c>
      <c r="S109" s="11">
        <v>6612.7</v>
      </c>
      <c r="T109" s="11">
        <v>6897.28</v>
      </c>
      <c r="U109" s="11">
        <f t="shared" si="4"/>
        <v>8.7624363378182615</v>
      </c>
      <c r="V109" s="11">
        <f t="shared" si="5"/>
        <v>8.7967473214558538</v>
      </c>
      <c r="W109" s="11">
        <f t="shared" si="6"/>
        <v>8.8388824099684129</v>
      </c>
      <c r="X109" s="11">
        <v>682328</v>
      </c>
      <c r="Y109" s="11">
        <v>671564</v>
      </c>
      <c r="Z109" s="11">
        <v>638050</v>
      </c>
      <c r="AA109" s="11">
        <f t="shared" si="7"/>
        <v>13.433265759628208</v>
      </c>
      <c r="AB109" s="11">
        <f t="shared" si="7"/>
        <v>13.417364599413494</v>
      </c>
      <c r="AC109" s="11">
        <f t="shared" si="7"/>
        <v>13.366171929162123</v>
      </c>
    </row>
    <row r="110" spans="1:29" x14ac:dyDescent="0.35">
      <c r="A110" s="2"/>
      <c r="B110" s="2" t="s">
        <v>161</v>
      </c>
      <c r="C110" s="2" t="s">
        <v>164</v>
      </c>
      <c r="D110" s="5" t="s">
        <v>228</v>
      </c>
      <c r="E110" s="5">
        <v>0</v>
      </c>
      <c r="F110" s="11">
        <v>2</v>
      </c>
      <c r="G110" s="11">
        <v>2.85</v>
      </c>
      <c r="H110" s="11">
        <v>3.97</v>
      </c>
      <c r="I110" s="11">
        <v>2.375</v>
      </c>
      <c r="J110" s="11">
        <v>2.6</v>
      </c>
      <c r="K110" s="11">
        <v>2.85</v>
      </c>
      <c r="L110" s="11">
        <v>0.378</v>
      </c>
      <c r="M110" s="11">
        <v>1.29</v>
      </c>
      <c r="N110" s="11">
        <v>2.12</v>
      </c>
      <c r="O110" s="11">
        <v>6.67</v>
      </c>
      <c r="P110" s="11">
        <v>6.87</v>
      </c>
      <c r="Q110" s="11">
        <v>7.14</v>
      </c>
      <c r="R110" s="11">
        <v>4659.3599999999997</v>
      </c>
      <c r="S110" s="11">
        <v>4891.41</v>
      </c>
      <c r="T110" s="11">
        <v>5157.42</v>
      </c>
      <c r="U110" s="11">
        <f t="shared" si="4"/>
        <v>8.4466333786320256</v>
      </c>
      <c r="V110" s="11">
        <f t="shared" si="5"/>
        <v>8.4952358844641847</v>
      </c>
      <c r="W110" s="11">
        <f t="shared" si="6"/>
        <v>8.5481917334339261</v>
      </c>
      <c r="X110" s="11">
        <v>554318</v>
      </c>
      <c r="Y110" s="11">
        <v>586536</v>
      </c>
      <c r="Z110" s="11">
        <v>622373</v>
      </c>
      <c r="AA110" s="11">
        <f t="shared" si="7"/>
        <v>13.225493808270508</v>
      </c>
      <c r="AB110" s="11">
        <f t="shared" si="7"/>
        <v>13.281989326266094</v>
      </c>
      <c r="AC110" s="11">
        <f t="shared" si="7"/>
        <v>13.341294870442635</v>
      </c>
    </row>
    <row r="111" spans="1:29" x14ac:dyDescent="0.35">
      <c r="A111" s="2"/>
      <c r="B111" s="2" t="s">
        <v>165</v>
      </c>
      <c r="C111" s="2" t="s">
        <v>166</v>
      </c>
      <c r="D111" s="5" t="s">
        <v>48</v>
      </c>
      <c r="E111" s="5">
        <v>0</v>
      </c>
      <c r="F111" s="11">
        <v>2.5</v>
      </c>
      <c r="G111" s="11">
        <v>3.67</v>
      </c>
      <c r="H111" s="11">
        <v>4.99</v>
      </c>
      <c r="I111" s="11">
        <v>3.25</v>
      </c>
      <c r="J111" s="11">
        <v>3.74</v>
      </c>
      <c r="K111" s="11">
        <v>4.3600000000000003</v>
      </c>
      <c r="L111" s="11">
        <v>0.52200000000000002</v>
      </c>
      <c r="M111" s="11">
        <v>2.2999999999999998</v>
      </c>
      <c r="N111" s="11">
        <v>3.01</v>
      </c>
      <c r="O111" s="11">
        <v>10.35</v>
      </c>
      <c r="P111" s="11">
        <v>10.65</v>
      </c>
      <c r="Q111" s="11">
        <v>10.78</v>
      </c>
      <c r="R111" s="11">
        <v>911.69</v>
      </c>
      <c r="S111" s="11">
        <v>962.39</v>
      </c>
      <c r="T111" s="11">
        <v>1005.6</v>
      </c>
      <c r="U111" s="11">
        <f t="shared" si="4"/>
        <v>6.8153000200103557</v>
      </c>
      <c r="V111" s="11">
        <f t="shared" si="5"/>
        <v>6.8694197739165439</v>
      </c>
      <c r="W111" s="11">
        <f t="shared" si="6"/>
        <v>6.9133396572760377</v>
      </c>
      <c r="X111" s="11">
        <v>79603</v>
      </c>
      <c r="Y111" s="11">
        <v>77808</v>
      </c>
      <c r="Z111" s="11">
        <v>87176</v>
      </c>
      <c r="AA111" s="11">
        <f t="shared" si="7"/>
        <v>11.284807059564494</v>
      </c>
      <c r="AB111" s="11">
        <f t="shared" si="7"/>
        <v>11.261999532643568</v>
      </c>
      <c r="AC111" s="11">
        <f t="shared" si="7"/>
        <v>11.375684342656722</v>
      </c>
    </row>
    <row r="112" spans="1:29" x14ac:dyDescent="0.35">
      <c r="A112" s="2"/>
      <c r="B112" s="2" t="s">
        <v>165</v>
      </c>
      <c r="C112" s="2" t="s">
        <v>167</v>
      </c>
      <c r="D112" s="5" t="s">
        <v>48</v>
      </c>
      <c r="E112" s="5">
        <v>0</v>
      </c>
      <c r="F112" s="11">
        <v>2.25</v>
      </c>
      <c r="G112" s="11">
        <v>3.38</v>
      </c>
      <c r="H112" s="11">
        <v>4.75</v>
      </c>
      <c r="I112" s="11">
        <v>0.625</v>
      </c>
      <c r="J112" s="11">
        <v>2.92</v>
      </c>
      <c r="K112" s="11">
        <v>3.35</v>
      </c>
      <c r="L112" s="11">
        <v>0.54400000000000004</v>
      </c>
      <c r="M112" s="11">
        <v>0.56000000000000005</v>
      </c>
      <c r="N112" s="11">
        <v>1.62</v>
      </c>
      <c r="O112" s="11">
        <v>7.5</v>
      </c>
      <c r="P112" s="11">
        <v>7.82</v>
      </c>
      <c r="Q112" s="11">
        <v>7.83</v>
      </c>
      <c r="R112" s="11">
        <v>6920.03</v>
      </c>
      <c r="S112" s="11">
        <v>7253.56</v>
      </c>
      <c r="T112" s="11">
        <v>7447.5</v>
      </c>
      <c r="U112" s="11">
        <f t="shared" si="4"/>
        <v>8.8421753838624344</v>
      </c>
      <c r="V112" s="11">
        <f t="shared" si="5"/>
        <v>8.8892476618134975</v>
      </c>
      <c r="W112" s="11">
        <f t="shared" si="6"/>
        <v>8.9156336845874371</v>
      </c>
      <c r="X112" s="11">
        <v>657544</v>
      </c>
      <c r="Y112" s="11">
        <v>682958</v>
      </c>
      <c r="Z112" s="11">
        <v>734660</v>
      </c>
      <c r="AA112" s="11">
        <f t="shared" si="7"/>
        <v>13.396266960947095</v>
      </c>
      <c r="AB112" s="11">
        <f t="shared" si="7"/>
        <v>13.43418864325071</v>
      </c>
      <c r="AC112" s="11">
        <f t="shared" si="7"/>
        <v>13.507163086135497</v>
      </c>
    </row>
    <row r="113" spans="1:29" x14ac:dyDescent="0.35">
      <c r="A113" s="2"/>
      <c r="B113" s="2" t="s">
        <v>168</v>
      </c>
      <c r="C113" s="2" t="s">
        <v>169</v>
      </c>
      <c r="D113" s="5" t="s">
        <v>48</v>
      </c>
      <c r="E113" s="5">
        <v>0</v>
      </c>
      <c r="F113" s="29">
        <v>2.81</v>
      </c>
      <c r="G113" s="11">
        <v>2.81</v>
      </c>
      <c r="H113" s="29">
        <v>2.81</v>
      </c>
      <c r="I113" s="29">
        <v>2.65</v>
      </c>
      <c r="J113" s="11">
        <v>2.65</v>
      </c>
      <c r="K113" s="29">
        <v>2.65</v>
      </c>
      <c r="L113" s="29">
        <v>3.59</v>
      </c>
      <c r="M113" s="11">
        <v>3.59</v>
      </c>
      <c r="N113" s="11">
        <v>3.3</v>
      </c>
      <c r="O113" s="11">
        <v>6.49</v>
      </c>
      <c r="P113" s="11">
        <v>6.5</v>
      </c>
      <c r="Q113" s="11">
        <v>6.52</v>
      </c>
      <c r="R113" s="11">
        <v>9924.6299999999992</v>
      </c>
      <c r="S113" s="11">
        <v>10449.89</v>
      </c>
      <c r="T113" s="11">
        <v>11088.54</v>
      </c>
      <c r="U113" s="11">
        <f t="shared" si="4"/>
        <v>9.2027748252635124</v>
      </c>
      <c r="V113" s="11">
        <f t="shared" si="5"/>
        <v>9.2543467310217657</v>
      </c>
      <c r="W113" s="11">
        <f t="shared" si="6"/>
        <v>9.3136674215425153</v>
      </c>
      <c r="X113" s="11">
        <v>1343187</v>
      </c>
      <c r="Y113" s="11">
        <v>1360361</v>
      </c>
      <c r="Z113" s="11">
        <v>1488624</v>
      </c>
      <c r="AA113" s="11">
        <f t="shared" si="7"/>
        <v>14.110555706318644</v>
      </c>
      <c r="AB113" s="11">
        <f t="shared" si="7"/>
        <v>14.123260663665429</v>
      </c>
      <c r="AC113" s="11">
        <f t="shared" si="7"/>
        <v>14.213362761309218</v>
      </c>
    </row>
    <row r="114" spans="1:29" x14ac:dyDescent="0.35">
      <c r="A114" s="2"/>
      <c r="B114" s="2" t="s">
        <v>168</v>
      </c>
      <c r="C114" s="9" t="s">
        <v>227</v>
      </c>
      <c r="D114" s="10" t="s">
        <v>228</v>
      </c>
      <c r="E114" s="5">
        <v>0</v>
      </c>
      <c r="F114" s="29">
        <v>2.71</v>
      </c>
      <c r="G114" s="11">
        <v>2.71</v>
      </c>
      <c r="H114" s="29">
        <v>2.71</v>
      </c>
      <c r="I114" s="29">
        <v>2.85</v>
      </c>
      <c r="J114" s="11">
        <v>2.85</v>
      </c>
      <c r="K114" s="29">
        <v>2.85</v>
      </c>
      <c r="L114" s="29">
        <v>1</v>
      </c>
      <c r="M114" s="11">
        <v>1</v>
      </c>
      <c r="N114" s="11">
        <v>2.09</v>
      </c>
      <c r="O114" s="11">
        <v>5.94</v>
      </c>
      <c r="P114" s="11">
        <v>6.22</v>
      </c>
      <c r="Q114" s="11">
        <v>6.36</v>
      </c>
      <c r="R114" s="11">
        <v>3313.25</v>
      </c>
      <c r="S114" s="11">
        <v>3542.22</v>
      </c>
      <c r="T114" s="11">
        <v>3735.68</v>
      </c>
      <c r="U114" s="11">
        <f t="shared" si="4"/>
        <v>8.1056848597607889</v>
      </c>
      <c r="V114" s="11">
        <f t="shared" si="5"/>
        <v>8.1725089282151622</v>
      </c>
      <c r="W114" s="11">
        <f t="shared" si="6"/>
        <v>8.2256851425753723</v>
      </c>
      <c r="X114" s="11">
        <v>467488</v>
      </c>
      <c r="Y114" s="11">
        <v>474928</v>
      </c>
      <c r="Z114" s="11">
        <v>468642</v>
      </c>
      <c r="AA114" s="11">
        <f t="shared" si="7"/>
        <v>13.05512895893224</v>
      </c>
      <c r="AB114" s="11">
        <f t="shared" si="7"/>
        <v>13.07091849258016</v>
      </c>
      <c r="AC114" s="11">
        <f t="shared" si="7"/>
        <v>13.0575944297206</v>
      </c>
    </row>
    <row r="115" spans="1:29" x14ac:dyDescent="0.35">
      <c r="A115" s="2"/>
      <c r="B115" s="2" t="s">
        <v>168</v>
      </c>
      <c r="C115" s="9" t="s">
        <v>241</v>
      </c>
      <c r="D115" s="10" t="s">
        <v>228</v>
      </c>
      <c r="E115" s="5">
        <v>0</v>
      </c>
      <c r="F115" s="11">
        <v>0</v>
      </c>
      <c r="G115" s="11">
        <v>2.67</v>
      </c>
      <c r="H115" s="11">
        <v>3.7</v>
      </c>
      <c r="I115" s="11">
        <v>1.5</v>
      </c>
      <c r="J115" s="11">
        <v>3.1</v>
      </c>
      <c r="K115" s="11">
        <v>3.02</v>
      </c>
      <c r="L115" s="11">
        <v>0.36699999999999999</v>
      </c>
      <c r="M115" s="11">
        <v>1.78</v>
      </c>
      <c r="N115" s="11">
        <v>2.2599999999999998</v>
      </c>
      <c r="O115" s="11">
        <v>6.62</v>
      </c>
      <c r="P115" s="11">
        <v>6.63</v>
      </c>
      <c r="Q115" s="11">
        <v>6.9</v>
      </c>
      <c r="R115" s="11">
        <v>3133.18</v>
      </c>
      <c r="S115" s="11">
        <v>3301.95</v>
      </c>
      <c r="T115" s="11">
        <v>3490.38</v>
      </c>
      <c r="U115" s="11">
        <f t="shared" si="4"/>
        <v>8.0498037422223589</v>
      </c>
      <c r="V115" s="11">
        <f t="shared" si="5"/>
        <v>8.1022684820274495</v>
      </c>
      <c r="W115" s="11">
        <f t="shared" si="6"/>
        <v>8.1577658917906906</v>
      </c>
      <c r="X115" s="11">
        <v>402230</v>
      </c>
      <c r="Y115" s="11">
        <v>407588</v>
      </c>
      <c r="Z115" s="11">
        <v>424481</v>
      </c>
      <c r="AA115" s="11">
        <f t="shared" si="7"/>
        <v>12.904779343295351</v>
      </c>
      <c r="AB115" s="11">
        <f t="shared" si="7"/>
        <v>12.918012139269257</v>
      </c>
      <c r="AC115" s="11">
        <f t="shared" si="7"/>
        <v>12.958622525192387</v>
      </c>
    </row>
    <row r="116" spans="1:29" x14ac:dyDescent="0.35">
      <c r="A116" s="2"/>
      <c r="B116" s="2" t="s">
        <v>170</v>
      </c>
      <c r="C116" s="2" t="s">
        <v>171</v>
      </c>
      <c r="D116" s="5" t="s">
        <v>48</v>
      </c>
      <c r="E116" s="5">
        <v>0</v>
      </c>
      <c r="F116" s="11">
        <v>2.5</v>
      </c>
      <c r="G116" s="11">
        <v>3.05</v>
      </c>
      <c r="H116" s="11">
        <v>4.09</v>
      </c>
      <c r="I116" s="11">
        <v>3.5</v>
      </c>
      <c r="J116" s="11">
        <v>3.09</v>
      </c>
      <c r="K116" s="11">
        <v>3.15</v>
      </c>
      <c r="L116" s="11">
        <v>2.0329999999999999</v>
      </c>
      <c r="M116" s="11">
        <v>1.73</v>
      </c>
      <c r="N116" s="11">
        <v>2.5499999999999998</v>
      </c>
      <c r="O116" s="11">
        <v>7.42</v>
      </c>
      <c r="P116" s="11">
        <v>7.66</v>
      </c>
      <c r="Q116" s="11">
        <v>7.76</v>
      </c>
      <c r="R116" s="11">
        <v>17156.95</v>
      </c>
      <c r="S116" s="11">
        <v>17266.23</v>
      </c>
      <c r="T116" s="11">
        <v>18345.68</v>
      </c>
      <c r="U116" s="11">
        <f t="shared" si="4"/>
        <v>9.7501586183167799</v>
      </c>
      <c r="V116" s="11">
        <f t="shared" si="5"/>
        <v>9.7565078496843878</v>
      </c>
      <c r="W116" s="11">
        <f t="shared" si="6"/>
        <v>9.817149403423203</v>
      </c>
      <c r="X116" s="11">
        <v>934177</v>
      </c>
      <c r="Y116" s="11">
        <v>934242</v>
      </c>
      <c r="Z116" s="11">
        <v>1095024</v>
      </c>
      <c r="AA116" s="11">
        <f t="shared" si="7"/>
        <v>13.747421206751349</v>
      </c>
      <c r="AB116" s="11">
        <f t="shared" si="7"/>
        <v>13.747490784292603</v>
      </c>
      <c r="AC116" s="11">
        <f t="shared" si="7"/>
        <v>13.906286838800765</v>
      </c>
    </row>
  </sheetData>
  <autoFilter ref="A2:AB116" xr:uid="{9F7A2E33-45AA-4B77-A4C1-D4FB520AF11B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EEDC-9F44-4A5B-8BE6-CF4263FAF184}">
  <sheetPr codeName="Sheet8">
    <tabColor rgb="FFFFFF00"/>
  </sheetPr>
  <dimension ref="A2:I116"/>
  <sheetViews>
    <sheetView showGridLines="0" topLeftCell="B1" zoomScale="64" zoomScaleNormal="64" workbookViewId="0">
      <pane ySplit="2" topLeftCell="A3" activePane="bottomLeft" state="frozen"/>
      <selection pane="bottomLeft" activeCell="F22" sqref="F22"/>
    </sheetView>
  </sheetViews>
  <sheetFormatPr defaultRowHeight="14.5" x14ac:dyDescent="0.35"/>
  <cols>
    <col min="1" max="1" width="11.81640625" bestFit="1" customWidth="1"/>
    <col min="2" max="2" width="36.453125" customWidth="1"/>
    <col min="3" max="3" width="24" bestFit="1" customWidth="1"/>
    <col min="4" max="4" width="23.08984375" style="4" customWidth="1"/>
    <col min="5" max="5" width="9.08984375" customWidth="1"/>
    <col min="6" max="6" width="11.54296875" customWidth="1"/>
    <col min="7" max="7" width="11.54296875" style="4" customWidth="1"/>
    <col min="8" max="8" width="11.54296875" style="8" customWidth="1"/>
    <col min="9" max="9" width="9.36328125" bestFit="1" customWidth="1"/>
  </cols>
  <sheetData>
    <row r="2" spans="1:9" s="14" customFormat="1" ht="23.5" customHeight="1" x14ac:dyDescent="0.35">
      <c r="A2" s="6" t="s">
        <v>0</v>
      </c>
      <c r="B2" s="6" t="s">
        <v>220</v>
      </c>
      <c r="C2" s="6" t="s">
        <v>1</v>
      </c>
      <c r="D2" s="6" t="s">
        <v>229</v>
      </c>
      <c r="E2" s="6" t="s">
        <v>238</v>
      </c>
      <c r="F2" s="13" t="s">
        <v>246</v>
      </c>
      <c r="G2" s="13" t="s">
        <v>242</v>
      </c>
      <c r="H2" s="13" t="s">
        <v>239</v>
      </c>
    </row>
    <row r="3" spans="1:9" x14ac:dyDescent="0.35">
      <c r="A3" s="2" t="s">
        <v>3</v>
      </c>
      <c r="B3" s="2" t="s">
        <v>212</v>
      </c>
      <c r="C3" s="2" t="s">
        <v>213</v>
      </c>
      <c r="D3" s="5" t="s">
        <v>45</v>
      </c>
      <c r="E3" s="21">
        <v>1</v>
      </c>
      <c r="F3" s="11">
        <v>2.661</v>
      </c>
      <c r="G3" s="11">
        <v>3.45</v>
      </c>
      <c r="H3" s="11">
        <v>3.58</v>
      </c>
    </row>
    <row r="4" spans="1:9" x14ac:dyDescent="0.35">
      <c r="A4" s="2"/>
      <c r="B4" s="2" t="s">
        <v>212</v>
      </c>
      <c r="C4" s="2" t="s">
        <v>214</v>
      </c>
      <c r="D4" s="5" t="s">
        <v>45</v>
      </c>
      <c r="E4" s="21">
        <v>1</v>
      </c>
      <c r="F4" s="11">
        <v>1.849</v>
      </c>
      <c r="G4" s="11">
        <v>3.71</v>
      </c>
      <c r="H4" s="11">
        <v>3.81</v>
      </c>
    </row>
    <row r="5" spans="1:9" x14ac:dyDescent="0.35">
      <c r="A5" s="2"/>
      <c r="B5" s="2" t="s">
        <v>212</v>
      </c>
      <c r="C5" s="2" t="s">
        <v>215</v>
      </c>
      <c r="D5" s="5" t="s">
        <v>45</v>
      </c>
      <c r="E5" s="21">
        <v>1</v>
      </c>
      <c r="F5" s="11">
        <v>1.6739999999999999</v>
      </c>
      <c r="G5" s="11" t="s">
        <v>240</v>
      </c>
      <c r="H5" s="11">
        <v>3.81</v>
      </c>
    </row>
    <row r="6" spans="1:9" x14ac:dyDescent="0.35">
      <c r="A6" s="2"/>
      <c r="B6" s="2" t="s">
        <v>216</v>
      </c>
      <c r="C6" s="2" t="s">
        <v>30</v>
      </c>
      <c r="D6" s="5" t="s">
        <v>45</v>
      </c>
      <c r="E6" s="21">
        <v>1</v>
      </c>
      <c r="F6" s="11">
        <v>1.546</v>
      </c>
      <c r="G6" s="11">
        <v>2.93</v>
      </c>
      <c r="H6" s="11">
        <v>3.14</v>
      </c>
    </row>
    <row r="7" spans="1:9" x14ac:dyDescent="0.35">
      <c r="A7" s="2"/>
      <c r="B7" s="2" t="s">
        <v>216</v>
      </c>
      <c r="C7" s="2" t="s">
        <v>29</v>
      </c>
      <c r="D7" s="5" t="s">
        <v>45</v>
      </c>
      <c r="E7" s="21">
        <v>1</v>
      </c>
      <c r="F7" s="11">
        <v>2.8969999999999998</v>
      </c>
      <c r="G7" s="11" t="s">
        <v>240</v>
      </c>
      <c r="H7" s="11">
        <v>3.32</v>
      </c>
    </row>
    <row r="8" spans="1:9" x14ac:dyDescent="0.35">
      <c r="A8" s="2"/>
      <c r="B8" s="2" t="s">
        <v>216</v>
      </c>
      <c r="C8" s="2" t="s">
        <v>31</v>
      </c>
      <c r="D8" s="5" t="s">
        <v>45</v>
      </c>
      <c r="E8" s="21">
        <v>1</v>
      </c>
      <c r="F8" s="11">
        <v>1.3109999999999999</v>
      </c>
      <c r="G8" s="11">
        <v>3.17</v>
      </c>
      <c r="H8" s="11">
        <v>3.26</v>
      </c>
    </row>
    <row r="9" spans="1:9" x14ac:dyDescent="0.35">
      <c r="A9" s="2"/>
      <c r="B9" s="2" t="s">
        <v>217</v>
      </c>
      <c r="C9" s="2" t="s">
        <v>218</v>
      </c>
      <c r="D9" s="5" t="s">
        <v>48</v>
      </c>
      <c r="E9" s="21">
        <v>1</v>
      </c>
      <c r="F9" s="11">
        <v>1.9810000000000001</v>
      </c>
      <c r="G9" s="11">
        <v>2.54</v>
      </c>
      <c r="H9" s="11">
        <v>2.88</v>
      </c>
    </row>
    <row r="10" spans="1:9" x14ac:dyDescent="0.35">
      <c r="A10" s="2"/>
      <c r="B10" s="2" t="s">
        <v>217</v>
      </c>
      <c r="C10" s="2" t="s">
        <v>219</v>
      </c>
      <c r="D10" s="5" t="s">
        <v>48</v>
      </c>
      <c r="E10" s="21">
        <v>1</v>
      </c>
      <c r="F10" s="11">
        <v>2.6120000000000001</v>
      </c>
      <c r="G10" s="11">
        <v>2.5099999999999998</v>
      </c>
      <c r="H10" s="11">
        <v>2.99</v>
      </c>
    </row>
    <row r="11" spans="1:9" x14ac:dyDescent="0.35">
      <c r="A11" s="2" t="s">
        <v>28</v>
      </c>
      <c r="B11" s="2" t="s">
        <v>237</v>
      </c>
      <c r="C11" s="2" t="s">
        <v>28</v>
      </c>
      <c r="D11" s="5" t="s">
        <v>45</v>
      </c>
      <c r="E11" s="21">
        <v>1</v>
      </c>
      <c r="F11" s="11">
        <v>3.9620000000000002</v>
      </c>
      <c r="G11" s="11">
        <v>4.01</v>
      </c>
      <c r="H11" s="11">
        <v>3.97</v>
      </c>
    </row>
    <row r="12" spans="1:9" x14ac:dyDescent="0.35">
      <c r="A12" s="2" t="s">
        <v>11</v>
      </c>
      <c r="B12" s="2" t="s">
        <v>101</v>
      </c>
      <c r="C12" s="2" t="s">
        <v>128</v>
      </c>
      <c r="D12" s="5" t="s">
        <v>45</v>
      </c>
      <c r="E12" s="21">
        <v>1</v>
      </c>
      <c r="F12" s="11">
        <v>3.0659999999999998</v>
      </c>
      <c r="G12" s="11">
        <v>3.42</v>
      </c>
      <c r="H12" s="11">
        <v>3.74</v>
      </c>
      <c r="I12" s="20"/>
    </row>
    <row r="13" spans="1:9" x14ac:dyDescent="0.35">
      <c r="A13" s="2"/>
      <c r="B13" s="2" t="s">
        <v>101</v>
      </c>
      <c r="C13" s="2" t="s">
        <v>129</v>
      </c>
      <c r="D13" s="5" t="s">
        <v>45</v>
      </c>
      <c r="E13" s="21">
        <v>1</v>
      </c>
      <c r="F13" s="11">
        <v>2.2050000000000001</v>
      </c>
      <c r="G13" s="11" t="s">
        <v>240</v>
      </c>
      <c r="H13" s="11">
        <v>3.78</v>
      </c>
      <c r="I13" s="20"/>
    </row>
    <row r="14" spans="1:9" x14ac:dyDescent="0.35">
      <c r="A14" s="2"/>
      <c r="B14" s="2" t="s">
        <v>101</v>
      </c>
      <c r="C14" s="2" t="s">
        <v>130</v>
      </c>
      <c r="D14" s="5" t="s">
        <v>45</v>
      </c>
      <c r="E14" s="21">
        <v>1</v>
      </c>
      <c r="F14" s="11">
        <v>3.6970000000000001</v>
      </c>
      <c r="G14" s="11">
        <v>3.46</v>
      </c>
      <c r="H14" s="11">
        <v>3.87</v>
      </c>
      <c r="I14" s="20"/>
    </row>
    <row r="15" spans="1:9" x14ac:dyDescent="0.35">
      <c r="A15" s="2"/>
      <c r="B15" s="2" t="s">
        <v>101</v>
      </c>
      <c r="C15" s="2" t="s">
        <v>131</v>
      </c>
      <c r="D15" s="5" t="s">
        <v>45</v>
      </c>
      <c r="E15" s="21">
        <v>1</v>
      </c>
      <c r="F15" s="11">
        <v>3.7</v>
      </c>
      <c r="G15" s="11">
        <v>3.24</v>
      </c>
      <c r="H15" s="11">
        <v>3.47</v>
      </c>
      <c r="I15" s="20"/>
    </row>
    <row r="16" spans="1:9" x14ac:dyDescent="0.35">
      <c r="A16" s="2"/>
      <c r="B16" s="2" t="s">
        <v>101</v>
      </c>
      <c r="C16" s="2" t="s">
        <v>132</v>
      </c>
      <c r="D16" s="5" t="s">
        <v>45</v>
      </c>
      <c r="E16" s="21">
        <v>1</v>
      </c>
      <c r="F16" s="11">
        <v>0.76300000000000001</v>
      </c>
      <c r="G16" s="11" t="s">
        <v>240</v>
      </c>
      <c r="H16" s="11">
        <v>3.38</v>
      </c>
    </row>
    <row r="17" spans="1:9" x14ac:dyDescent="0.35">
      <c r="A17" s="2"/>
      <c r="B17" s="2" t="s">
        <v>101</v>
      </c>
      <c r="C17" s="2" t="s">
        <v>114</v>
      </c>
      <c r="D17" s="5" t="s">
        <v>48</v>
      </c>
      <c r="E17" s="21">
        <v>1</v>
      </c>
      <c r="F17" s="11">
        <v>2.56</v>
      </c>
      <c r="G17" s="11" t="s">
        <v>240</v>
      </c>
      <c r="H17" s="11">
        <v>3.33</v>
      </c>
      <c r="I17" s="20"/>
    </row>
    <row r="18" spans="1:9" x14ac:dyDescent="0.35">
      <c r="A18" s="2"/>
      <c r="B18" s="2" t="s">
        <v>102</v>
      </c>
      <c r="C18" s="2" t="s">
        <v>126</v>
      </c>
      <c r="D18" s="5" t="s">
        <v>48</v>
      </c>
      <c r="E18" s="5">
        <v>0</v>
      </c>
      <c r="F18" s="11">
        <v>2.7570000000000001</v>
      </c>
      <c r="G18" s="11">
        <v>3.02</v>
      </c>
      <c r="H18" s="11">
        <v>3.16</v>
      </c>
      <c r="I18" s="20"/>
    </row>
    <row r="19" spans="1:9" x14ac:dyDescent="0.35">
      <c r="A19" s="2"/>
      <c r="B19" s="2" t="s">
        <v>102</v>
      </c>
      <c r="C19" s="2" t="s">
        <v>32</v>
      </c>
      <c r="D19" s="5" t="s">
        <v>48</v>
      </c>
      <c r="E19" s="5">
        <v>0</v>
      </c>
      <c r="F19" s="11">
        <v>2.214</v>
      </c>
      <c r="G19" s="11">
        <v>2.99</v>
      </c>
      <c r="H19" s="11">
        <v>3.31</v>
      </c>
    </row>
    <row r="20" spans="1:9" x14ac:dyDescent="0.35">
      <c r="A20" s="2"/>
      <c r="B20" s="2" t="s">
        <v>102</v>
      </c>
      <c r="C20" s="2" t="s">
        <v>127</v>
      </c>
      <c r="D20" s="5" t="s">
        <v>48</v>
      </c>
      <c r="E20" s="5">
        <v>0</v>
      </c>
      <c r="F20" s="11">
        <v>2.54</v>
      </c>
      <c r="G20" s="11">
        <v>3.17</v>
      </c>
      <c r="H20" s="11">
        <v>3.23</v>
      </c>
    </row>
    <row r="21" spans="1:9" x14ac:dyDescent="0.35">
      <c r="A21" s="2"/>
      <c r="B21" s="2" t="s">
        <v>103</v>
      </c>
      <c r="C21" s="2" t="s">
        <v>121</v>
      </c>
      <c r="D21" s="5" t="s">
        <v>45</v>
      </c>
      <c r="E21" s="21">
        <v>1</v>
      </c>
      <c r="F21" s="11">
        <v>3.069</v>
      </c>
      <c r="G21" s="11" t="s">
        <v>240</v>
      </c>
      <c r="H21" s="11">
        <v>3.64</v>
      </c>
    </row>
    <row r="22" spans="1:9" x14ac:dyDescent="0.35">
      <c r="A22" s="2"/>
      <c r="B22" s="2" t="s">
        <v>103</v>
      </c>
      <c r="C22" s="2" t="s">
        <v>122</v>
      </c>
      <c r="D22" s="5" t="s">
        <v>45</v>
      </c>
      <c r="E22" s="21">
        <v>1</v>
      </c>
      <c r="F22" s="11">
        <v>2.75</v>
      </c>
      <c r="G22" s="11">
        <v>2.93</v>
      </c>
      <c r="H22" s="11">
        <v>3.3</v>
      </c>
    </row>
    <row r="23" spans="1:9" x14ac:dyDescent="0.35">
      <c r="A23" s="2"/>
      <c r="B23" s="2" t="s">
        <v>103</v>
      </c>
      <c r="C23" s="2" t="s">
        <v>123</v>
      </c>
      <c r="D23" s="5" t="s">
        <v>48</v>
      </c>
      <c r="E23" s="21">
        <v>1</v>
      </c>
      <c r="F23" s="11">
        <v>8.1399999999999994E-4</v>
      </c>
      <c r="G23" s="11" t="s">
        <v>240</v>
      </c>
      <c r="H23" s="11">
        <v>3.19</v>
      </c>
    </row>
    <row r="24" spans="1:9" x14ac:dyDescent="0.35">
      <c r="A24" s="2"/>
      <c r="B24" s="2" t="s">
        <v>103</v>
      </c>
      <c r="C24" s="2" t="s">
        <v>124</v>
      </c>
      <c r="D24" s="5" t="s">
        <v>48</v>
      </c>
      <c r="E24" s="21">
        <v>1</v>
      </c>
      <c r="F24" s="11">
        <v>1.016</v>
      </c>
      <c r="G24" s="11">
        <v>3.03</v>
      </c>
      <c r="H24" s="11">
        <v>3.25</v>
      </c>
    </row>
    <row r="25" spans="1:9" x14ac:dyDescent="0.35">
      <c r="A25" s="2"/>
      <c r="B25" s="2" t="s">
        <v>103</v>
      </c>
      <c r="C25" s="2" t="s">
        <v>125</v>
      </c>
      <c r="D25" s="5" t="s">
        <v>228</v>
      </c>
      <c r="E25" s="21">
        <v>1</v>
      </c>
      <c r="F25" s="11">
        <v>1.532</v>
      </c>
      <c r="G25" s="11">
        <v>3.02</v>
      </c>
      <c r="H25" s="11">
        <v>3.41</v>
      </c>
    </row>
    <row r="26" spans="1:9" x14ac:dyDescent="0.35">
      <c r="A26" s="2"/>
      <c r="B26" s="2" t="s">
        <v>104</v>
      </c>
      <c r="C26" s="2" t="s">
        <v>115</v>
      </c>
      <c r="D26" s="5" t="s">
        <v>48</v>
      </c>
      <c r="E26" s="5">
        <v>0</v>
      </c>
      <c r="F26" s="11">
        <v>2.1469999999999998</v>
      </c>
      <c r="G26" s="11">
        <v>3.2</v>
      </c>
      <c r="H26" s="11" t="s">
        <v>240</v>
      </c>
      <c r="I26" s="20"/>
    </row>
    <row r="27" spans="1:9" x14ac:dyDescent="0.35">
      <c r="A27" s="2"/>
      <c r="B27" s="2" t="s">
        <v>104</v>
      </c>
      <c r="C27" s="2" t="s">
        <v>116</v>
      </c>
      <c r="D27" s="5" t="s">
        <v>48</v>
      </c>
      <c r="E27" s="5">
        <v>0</v>
      </c>
      <c r="F27" s="11">
        <v>2.1240000000000001</v>
      </c>
      <c r="G27" s="11">
        <v>3.2</v>
      </c>
      <c r="H27" s="11">
        <v>3.67</v>
      </c>
    </row>
    <row r="28" spans="1:9" x14ac:dyDescent="0.35">
      <c r="A28" s="2"/>
      <c r="B28" s="2" t="s">
        <v>104</v>
      </c>
      <c r="C28" s="2" t="s">
        <v>117</v>
      </c>
      <c r="D28" s="5" t="s">
        <v>228</v>
      </c>
      <c r="E28" s="5">
        <v>0</v>
      </c>
      <c r="F28" s="11">
        <v>2.4929999999999999</v>
      </c>
      <c r="G28" s="11">
        <v>2.96</v>
      </c>
      <c r="H28" s="11">
        <v>3.37</v>
      </c>
    </row>
    <row r="29" spans="1:9" x14ac:dyDescent="0.35">
      <c r="A29" s="2"/>
      <c r="B29" s="2" t="s">
        <v>104</v>
      </c>
      <c r="C29" s="2" t="s">
        <v>118</v>
      </c>
      <c r="D29" s="5" t="s">
        <v>228</v>
      </c>
      <c r="E29" s="5">
        <v>0</v>
      </c>
      <c r="F29" s="11">
        <v>2.8490000000000002</v>
      </c>
      <c r="G29" s="11">
        <v>3.1</v>
      </c>
      <c r="H29" s="11">
        <v>3.51</v>
      </c>
    </row>
    <row r="30" spans="1:9" x14ac:dyDescent="0.35">
      <c r="A30" s="2"/>
      <c r="B30" s="2" t="s">
        <v>104</v>
      </c>
      <c r="C30" s="2" t="s">
        <v>119</v>
      </c>
      <c r="D30" s="5" t="s">
        <v>228</v>
      </c>
      <c r="E30" s="5">
        <v>0</v>
      </c>
      <c r="F30" s="11">
        <v>2.5049999999999999</v>
      </c>
      <c r="G30" s="11">
        <v>3.09</v>
      </c>
      <c r="H30" s="11">
        <v>3.52</v>
      </c>
    </row>
    <row r="31" spans="1:9" x14ac:dyDescent="0.35">
      <c r="A31" s="2"/>
      <c r="B31" s="2" t="s">
        <v>104</v>
      </c>
      <c r="C31" s="2" t="s">
        <v>120</v>
      </c>
      <c r="D31" s="5" t="s">
        <v>48</v>
      </c>
      <c r="E31" s="5">
        <v>0</v>
      </c>
      <c r="F31" s="11">
        <v>3.1589999999999998</v>
      </c>
      <c r="G31" s="11">
        <v>3.01</v>
      </c>
      <c r="H31" s="11">
        <v>3.36</v>
      </c>
    </row>
    <row r="32" spans="1:9" x14ac:dyDescent="0.35">
      <c r="A32" s="2"/>
      <c r="B32" s="2" t="s">
        <v>105</v>
      </c>
      <c r="C32" s="2" t="s">
        <v>112</v>
      </c>
      <c r="D32" s="5" t="s">
        <v>48</v>
      </c>
      <c r="E32" s="5">
        <v>0</v>
      </c>
      <c r="F32" s="11">
        <v>3.8159999999999998</v>
      </c>
      <c r="G32" s="11">
        <v>3.25</v>
      </c>
      <c r="H32" s="11">
        <v>3.57</v>
      </c>
    </row>
    <row r="33" spans="1:8" x14ac:dyDescent="0.35">
      <c r="A33" s="2"/>
      <c r="B33" s="2" t="s">
        <v>105</v>
      </c>
      <c r="C33" s="2" t="s">
        <v>113</v>
      </c>
      <c r="D33" s="5" t="s">
        <v>48</v>
      </c>
      <c r="E33" s="5">
        <v>0</v>
      </c>
      <c r="F33" s="11">
        <v>2.6040000000000001</v>
      </c>
      <c r="G33" s="11">
        <v>2.9</v>
      </c>
      <c r="H33" s="11">
        <v>3.31</v>
      </c>
    </row>
    <row r="34" spans="1:8" x14ac:dyDescent="0.35">
      <c r="A34" s="2"/>
      <c r="B34" s="2" t="s">
        <v>106</v>
      </c>
      <c r="C34" s="2" t="s">
        <v>107</v>
      </c>
      <c r="D34" s="5" t="s">
        <v>45</v>
      </c>
      <c r="E34" s="21">
        <v>1</v>
      </c>
      <c r="F34" s="11">
        <v>3.6459999999999999</v>
      </c>
      <c r="G34" s="11">
        <v>4.12</v>
      </c>
      <c r="H34" s="11">
        <v>4.09</v>
      </c>
    </row>
    <row r="35" spans="1:8" x14ac:dyDescent="0.35">
      <c r="A35" s="2"/>
      <c r="B35" s="2" t="s">
        <v>106</v>
      </c>
      <c r="C35" s="2" t="s">
        <v>108</v>
      </c>
      <c r="D35" s="5" t="s">
        <v>45</v>
      </c>
      <c r="E35" s="21">
        <v>1</v>
      </c>
      <c r="F35" s="11">
        <v>2.7930000000000001</v>
      </c>
      <c r="G35" s="11">
        <v>3.33</v>
      </c>
      <c r="H35" s="11">
        <v>3.5</v>
      </c>
    </row>
    <row r="36" spans="1:8" x14ac:dyDescent="0.35">
      <c r="A36" s="2"/>
      <c r="B36" s="2" t="s">
        <v>106</v>
      </c>
      <c r="C36" s="2" t="s">
        <v>109</v>
      </c>
      <c r="D36" s="5" t="s">
        <v>45</v>
      </c>
      <c r="E36" s="21">
        <v>1</v>
      </c>
      <c r="F36" s="11">
        <v>2.8319999999999999</v>
      </c>
      <c r="G36" s="11" t="s">
        <v>240</v>
      </c>
      <c r="H36" s="11">
        <v>3.18</v>
      </c>
    </row>
    <row r="37" spans="1:8" x14ac:dyDescent="0.35">
      <c r="A37" s="2"/>
      <c r="B37" s="2" t="s">
        <v>106</v>
      </c>
      <c r="C37" s="2" t="s">
        <v>110</v>
      </c>
      <c r="D37" s="5" t="s">
        <v>45</v>
      </c>
      <c r="E37" s="21">
        <v>1</v>
      </c>
      <c r="F37" s="11">
        <v>3.633</v>
      </c>
      <c r="G37" s="11">
        <v>3.16</v>
      </c>
      <c r="H37" s="11">
        <v>3.45</v>
      </c>
    </row>
    <row r="38" spans="1:8" x14ac:dyDescent="0.35">
      <c r="A38" s="2"/>
      <c r="B38" s="2" t="s">
        <v>106</v>
      </c>
      <c r="C38" s="2" t="s">
        <v>111</v>
      </c>
      <c r="D38" s="5" t="s">
        <v>45</v>
      </c>
      <c r="E38" s="21">
        <v>1</v>
      </c>
      <c r="F38" s="11">
        <v>3.21</v>
      </c>
      <c r="G38" s="11">
        <v>3.28</v>
      </c>
      <c r="H38" s="11">
        <v>3.48</v>
      </c>
    </row>
    <row r="39" spans="1:8" x14ac:dyDescent="0.35">
      <c r="A39" s="2" t="s">
        <v>15</v>
      </c>
      <c r="B39" s="2" t="s">
        <v>172</v>
      </c>
      <c r="C39" s="2" t="s">
        <v>173</v>
      </c>
      <c r="D39" s="5" t="s">
        <v>228</v>
      </c>
      <c r="E39" s="21">
        <v>1</v>
      </c>
      <c r="F39" s="11">
        <v>2.9990000000000001</v>
      </c>
      <c r="G39" s="11">
        <v>2.83</v>
      </c>
      <c r="H39" s="11">
        <v>3.05</v>
      </c>
    </row>
    <row r="40" spans="1:8" x14ac:dyDescent="0.35">
      <c r="A40" s="2"/>
      <c r="B40" s="2" t="s">
        <v>172</v>
      </c>
      <c r="C40" s="2" t="s">
        <v>174</v>
      </c>
      <c r="D40" s="5" t="s">
        <v>228</v>
      </c>
      <c r="E40" s="21">
        <v>1</v>
      </c>
      <c r="F40" s="11">
        <v>3.53</v>
      </c>
      <c r="G40" s="11">
        <v>2.9</v>
      </c>
      <c r="H40" s="11">
        <v>3.06</v>
      </c>
    </row>
    <row r="41" spans="1:8" x14ac:dyDescent="0.35">
      <c r="A41" s="2"/>
      <c r="B41" s="2" t="s">
        <v>172</v>
      </c>
      <c r="C41" s="2" t="s">
        <v>175</v>
      </c>
      <c r="D41" s="5" t="s">
        <v>48</v>
      </c>
      <c r="E41" s="21">
        <v>1</v>
      </c>
      <c r="F41" s="11">
        <v>3.5430000000000001</v>
      </c>
      <c r="G41" s="11">
        <v>3.43</v>
      </c>
      <c r="H41" s="11">
        <v>3.58</v>
      </c>
    </row>
    <row r="42" spans="1:8" x14ac:dyDescent="0.35">
      <c r="A42" s="2"/>
      <c r="B42" s="2" t="s">
        <v>172</v>
      </c>
      <c r="C42" s="2" t="s">
        <v>176</v>
      </c>
      <c r="D42" s="5" t="s">
        <v>45</v>
      </c>
      <c r="E42" s="21">
        <v>1</v>
      </c>
      <c r="F42" s="11">
        <v>3.077</v>
      </c>
      <c r="G42" s="11">
        <v>3.22</v>
      </c>
      <c r="H42" s="11">
        <v>3.23</v>
      </c>
    </row>
    <row r="43" spans="1:8" x14ac:dyDescent="0.35">
      <c r="A43" s="2"/>
      <c r="B43" s="2" t="s">
        <v>172</v>
      </c>
      <c r="C43" s="2" t="s">
        <v>177</v>
      </c>
      <c r="D43" s="5" t="s">
        <v>48</v>
      </c>
      <c r="E43" s="21">
        <v>1</v>
      </c>
      <c r="F43" s="11">
        <v>3.125</v>
      </c>
      <c r="G43" s="11">
        <v>3.05</v>
      </c>
      <c r="H43" s="11">
        <v>3.41</v>
      </c>
    </row>
    <row r="44" spans="1:8" x14ac:dyDescent="0.35">
      <c r="A44" s="2"/>
      <c r="B44" s="2" t="s">
        <v>178</v>
      </c>
      <c r="C44" s="2" t="s">
        <v>179</v>
      </c>
      <c r="D44" s="5" t="s">
        <v>228</v>
      </c>
      <c r="E44" s="5">
        <v>0</v>
      </c>
      <c r="F44" s="11">
        <v>3.1760000000000002</v>
      </c>
      <c r="G44" s="11">
        <v>3.06</v>
      </c>
      <c r="H44" s="11">
        <v>3.4</v>
      </c>
    </row>
    <row r="45" spans="1:8" x14ac:dyDescent="0.35">
      <c r="A45" s="2"/>
      <c r="B45" s="2" t="s">
        <v>178</v>
      </c>
      <c r="C45" s="2" t="s">
        <v>180</v>
      </c>
      <c r="D45" s="5" t="s">
        <v>48</v>
      </c>
      <c r="E45" s="5">
        <v>0</v>
      </c>
      <c r="F45" s="11">
        <v>2.8460000000000001</v>
      </c>
      <c r="G45" s="11">
        <v>2.86</v>
      </c>
      <c r="H45" s="11">
        <v>3.21</v>
      </c>
    </row>
    <row r="46" spans="1:8" x14ac:dyDescent="0.35">
      <c r="A46" s="2"/>
      <c r="B46" s="2" t="s">
        <v>178</v>
      </c>
      <c r="C46" s="2" t="s">
        <v>181</v>
      </c>
      <c r="D46" s="5" t="s">
        <v>48</v>
      </c>
      <c r="E46" s="5">
        <v>0</v>
      </c>
      <c r="F46" s="11">
        <v>3.3140000000000001</v>
      </c>
      <c r="G46" s="11">
        <v>3.5</v>
      </c>
      <c r="H46" s="11">
        <v>3.81</v>
      </c>
    </row>
    <row r="47" spans="1:8" x14ac:dyDescent="0.35">
      <c r="A47" s="2"/>
      <c r="B47" s="2" t="s">
        <v>178</v>
      </c>
      <c r="C47" s="2" t="s">
        <v>182</v>
      </c>
      <c r="D47" s="5" t="s">
        <v>228</v>
      </c>
      <c r="E47" s="5">
        <v>0</v>
      </c>
      <c r="F47" s="11">
        <v>3.13</v>
      </c>
      <c r="G47" s="11">
        <v>2.97</v>
      </c>
      <c r="H47" s="11">
        <v>3.27</v>
      </c>
    </row>
    <row r="48" spans="1:8" x14ac:dyDescent="0.35">
      <c r="A48" s="2"/>
      <c r="B48" s="2" t="s">
        <v>178</v>
      </c>
      <c r="C48" s="2" t="s">
        <v>183</v>
      </c>
      <c r="D48" s="5" t="s">
        <v>48</v>
      </c>
      <c r="E48" s="5">
        <v>0</v>
      </c>
      <c r="F48" s="11">
        <v>3.0680000000000001</v>
      </c>
      <c r="G48" s="11">
        <v>2.92</v>
      </c>
      <c r="H48" s="11">
        <v>3.26</v>
      </c>
    </row>
    <row r="49" spans="1:8" x14ac:dyDescent="0.35">
      <c r="A49" s="2"/>
      <c r="B49" s="2" t="s">
        <v>184</v>
      </c>
      <c r="C49" s="2" t="s">
        <v>185</v>
      </c>
      <c r="D49" s="5" t="s">
        <v>45</v>
      </c>
      <c r="E49" s="21">
        <v>1</v>
      </c>
      <c r="F49" s="11">
        <v>4.3639999999999999</v>
      </c>
      <c r="G49" s="11">
        <v>4.01</v>
      </c>
      <c r="H49" s="11">
        <v>4.08</v>
      </c>
    </row>
    <row r="50" spans="1:8" x14ac:dyDescent="0.35">
      <c r="A50" s="2"/>
      <c r="B50" s="2" t="s">
        <v>184</v>
      </c>
      <c r="C50" s="2" t="s">
        <v>186</v>
      </c>
      <c r="D50" s="5" t="s">
        <v>48</v>
      </c>
      <c r="E50" s="21">
        <v>1</v>
      </c>
      <c r="F50" s="11">
        <v>3.16</v>
      </c>
      <c r="G50" s="11">
        <v>3.16</v>
      </c>
      <c r="H50" s="11">
        <v>3.41</v>
      </c>
    </row>
    <row r="51" spans="1:8" x14ac:dyDescent="0.35">
      <c r="A51" s="2"/>
      <c r="B51" s="2" t="s">
        <v>184</v>
      </c>
      <c r="C51" s="2" t="s">
        <v>187</v>
      </c>
      <c r="D51" s="5" t="s">
        <v>228</v>
      </c>
      <c r="E51" s="21">
        <v>1</v>
      </c>
      <c r="F51" s="11">
        <v>3.2749999999999999</v>
      </c>
      <c r="G51" s="11">
        <v>3.48</v>
      </c>
      <c r="H51" s="11">
        <v>3.69</v>
      </c>
    </row>
    <row r="52" spans="1:8" x14ac:dyDescent="0.35">
      <c r="A52" s="2"/>
      <c r="B52" s="2" t="s">
        <v>184</v>
      </c>
      <c r="C52" s="2" t="s">
        <v>188</v>
      </c>
      <c r="D52" s="5" t="s">
        <v>228</v>
      </c>
      <c r="E52" s="21">
        <v>1</v>
      </c>
      <c r="F52" s="11">
        <v>3.2869999999999999</v>
      </c>
      <c r="G52" s="11">
        <v>3.21</v>
      </c>
      <c r="H52" s="11">
        <v>3.43</v>
      </c>
    </row>
    <row r="53" spans="1:8" x14ac:dyDescent="0.35">
      <c r="A53" s="2"/>
      <c r="B53" s="2" t="s">
        <v>184</v>
      </c>
      <c r="C53" s="2" t="s">
        <v>189</v>
      </c>
      <c r="D53" s="5" t="s">
        <v>228</v>
      </c>
      <c r="E53" s="21">
        <v>1</v>
      </c>
      <c r="F53" s="11">
        <v>3.8559999999999999</v>
      </c>
      <c r="G53" s="11">
        <v>3.08</v>
      </c>
      <c r="H53" s="11">
        <v>3.38</v>
      </c>
    </row>
    <row r="54" spans="1:8" x14ac:dyDescent="0.35">
      <c r="A54" s="2"/>
      <c r="B54" s="2" t="s">
        <v>184</v>
      </c>
      <c r="C54" s="2" t="s">
        <v>190</v>
      </c>
      <c r="D54" s="5" t="s">
        <v>228</v>
      </c>
      <c r="E54" s="21">
        <v>1</v>
      </c>
      <c r="F54" s="11">
        <v>3.899</v>
      </c>
      <c r="G54" s="11">
        <v>3.3</v>
      </c>
      <c r="H54" s="11">
        <v>3.24</v>
      </c>
    </row>
    <row r="55" spans="1:8" x14ac:dyDescent="0.35">
      <c r="A55" s="2"/>
      <c r="B55" s="2" t="s">
        <v>184</v>
      </c>
      <c r="C55" s="2" t="s">
        <v>191</v>
      </c>
      <c r="D55" s="5" t="s">
        <v>48</v>
      </c>
      <c r="E55" s="21">
        <v>1</v>
      </c>
      <c r="F55" s="11">
        <v>3.04</v>
      </c>
      <c r="G55" s="11">
        <v>3.31</v>
      </c>
      <c r="H55" s="11">
        <v>3.55</v>
      </c>
    </row>
    <row r="56" spans="1:8" x14ac:dyDescent="0.35">
      <c r="A56" s="2"/>
      <c r="B56" s="2" t="s">
        <v>192</v>
      </c>
      <c r="C56" s="2" t="s">
        <v>193</v>
      </c>
      <c r="D56" s="5" t="s">
        <v>228</v>
      </c>
      <c r="E56" s="5">
        <v>0</v>
      </c>
      <c r="F56" s="11">
        <v>3.5720000000000001</v>
      </c>
      <c r="G56" s="11">
        <v>2.95</v>
      </c>
      <c r="H56" s="11">
        <v>3.09</v>
      </c>
    </row>
    <row r="57" spans="1:8" x14ac:dyDescent="0.35">
      <c r="A57" s="2"/>
      <c r="B57" s="2" t="s">
        <v>192</v>
      </c>
      <c r="C57" s="2" t="s">
        <v>194</v>
      </c>
      <c r="D57" s="5" t="s">
        <v>48</v>
      </c>
      <c r="E57" s="5">
        <v>0</v>
      </c>
      <c r="F57" s="11">
        <v>3.1360000000000001</v>
      </c>
      <c r="G57" s="11">
        <v>3.16</v>
      </c>
      <c r="H57" s="11">
        <v>3.32</v>
      </c>
    </row>
    <row r="58" spans="1:8" x14ac:dyDescent="0.35">
      <c r="A58" s="2"/>
      <c r="B58" s="2" t="s">
        <v>195</v>
      </c>
      <c r="C58" s="2" t="s">
        <v>196</v>
      </c>
      <c r="D58" s="5" t="s">
        <v>48</v>
      </c>
      <c r="E58" s="5">
        <v>0</v>
      </c>
      <c r="F58" s="11">
        <v>3.4510000000000001</v>
      </c>
      <c r="G58" s="11">
        <v>3.36</v>
      </c>
      <c r="H58" s="11">
        <v>3.21</v>
      </c>
    </row>
    <row r="59" spans="1:8" x14ac:dyDescent="0.35">
      <c r="A59" s="2"/>
      <c r="B59" s="2" t="s">
        <v>195</v>
      </c>
      <c r="C59" s="2" t="s">
        <v>197</v>
      </c>
      <c r="D59" s="5" t="s">
        <v>228</v>
      </c>
      <c r="E59" s="5">
        <v>0</v>
      </c>
      <c r="F59" s="11">
        <v>3.5720000000000001</v>
      </c>
      <c r="G59" s="11">
        <v>3.27</v>
      </c>
      <c r="H59" s="11">
        <v>3.37</v>
      </c>
    </row>
    <row r="60" spans="1:8" x14ac:dyDescent="0.35">
      <c r="A60" s="2"/>
      <c r="B60" s="2" t="s">
        <v>195</v>
      </c>
      <c r="C60" s="2" t="s">
        <v>198</v>
      </c>
      <c r="D60" s="5" t="s">
        <v>228</v>
      </c>
      <c r="E60" s="5">
        <v>0</v>
      </c>
      <c r="F60" s="11">
        <v>3.2309999999999999</v>
      </c>
      <c r="G60" s="11">
        <v>3.14</v>
      </c>
      <c r="H60" s="11">
        <v>3.42</v>
      </c>
    </row>
    <row r="61" spans="1:8" x14ac:dyDescent="0.35">
      <c r="A61" s="2"/>
      <c r="B61" s="2" t="s">
        <v>199</v>
      </c>
      <c r="C61" s="2" t="s">
        <v>34</v>
      </c>
      <c r="D61" s="5" t="s">
        <v>45</v>
      </c>
      <c r="E61" s="21">
        <v>1</v>
      </c>
      <c r="F61" s="11">
        <v>3.6019999999999999</v>
      </c>
      <c r="G61" s="11">
        <v>3.1</v>
      </c>
      <c r="H61" s="11">
        <v>3.26</v>
      </c>
    </row>
    <row r="62" spans="1:8" x14ac:dyDescent="0.35">
      <c r="A62" s="2"/>
      <c r="B62" s="2" t="s">
        <v>199</v>
      </c>
      <c r="C62" s="2" t="s">
        <v>200</v>
      </c>
      <c r="D62" s="5" t="s">
        <v>45</v>
      </c>
      <c r="E62" s="21">
        <v>1</v>
      </c>
      <c r="F62" s="11">
        <v>3.306</v>
      </c>
      <c r="G62" s="11">
        <v>2.93</v>
      </c>
      <c r="H62" s="11">
        <v>3.25</v>
      </c>
    </row>
    <row r="63" spans="1:8" x14ac:dyDescent="0.35">
      <c r="A63" s="2"/>
      <c r="B63" s="2" t="s">
        <v>199</v>
      </c>
      <c r="C63" s="2" t="s">
        <v>201</v>
      </c>
      <c r="D63" s="5" t="s">
        <v>45</v>
      </c>
      <c r="E63" s="21">
        <v>1</v>
      </c>
      <c r="F63" s="11">
        <v>3.5830000000000002</v>
      </c>
      <c r="G63" s="11">
        <v>3.26</v>
      </c>
      <c r="H63" s="11">
        <v>3.43</v>
      </c>
    </row>
    <row r="64" spans="1:8" x14ac:dyDescent="0.35">
      <c r="A64" s="2"/>
      <c r="B64" s="2" t="s">
        <v>199</v>
      </c>
      <c r="C64" s="2" t="s">
        <v>17</v>
      </c>
      <c r="D64" s="5" t="s">
        <v>45</v>
      </c>
      <c r="E64" s="21">
        <v>1</v>
      </c>
      <c r="F64" s="11">
        <v>3.8769999999999998</v>
      </c>
      <c r="G64" s="11">
        <v>4.16</v>
      </c>
      <c r="H64" s="11">
        <v>3.95</v>
      </c>
    </row>
    <row r="65" spans="1:8" x14ac:dyDescent="0.35">
      <c r="A65" s="2"/>
      <c r="B65" s="2" t="s">
        <v>199</v>
      </c>
      <c r="C65" s="2" t="s">
        <v>202</v>
      </c>
      <c r="D65" s="5" t="s">
        <v>45</v>
      </c>
      <c r="E65" s="21">
        <v>1</v>
      </c>
      <c r="F65" s="11">
        <v>3.43</v>
      </c>
      <c r="G65" s="11">
        <v>3.4</v>
      </c>
      <c r="H65" s="11">
        <v>3.77</v>
      </c>
    </row>
    <row r="66" spans="1:8" x14ac:dyDescent="0.35">
      <c r="A66" s="2"/>
      <c r="B66" s="2" t="s">
        <v>199</v>
      </c>
      <c r="C66" s="2" t="s">
        <v>203</v>
      </c>
      <c r="D66" s="5" t="s">
        <v>45</v>
      </c>
      <c r="E66" s="21">
        <v>1</v>
      </c>
      <c r="F66" s="11">
        <v>3.3119999999999998</v>
      </c>
      <c r="G66" s="11">
        <v>3.09</v>
      </c>
      <c r="H66" s="11">
        <v>3.47</v>
      </c>
    </row>
    <row r="67" spans="1:8" x14ac:dyDescent="0.35">
      <c r="A67" s="2"/>
      <c r="B67" s="2" t="s">
        <v>204</v>
      </c>
      <c r="C67" s="2" t="s">
        <v>205</v>
      </c>
      <c r="D67" s="5" t="s">
        <v>48</v>
      </c>
      <c r="E67" s="5">
        <v>0</v>
      </c>
      <c r="F67" s="11">
        <v>3.4180000000000001</v>
      </c>
      <c r="G67" s="11">
        <v>3.14</v>
      </c>
      <c r="H67" s="11">
        <v>3.6</v>
      </c>
    </row>
    <row r="68" spans="1:8" x14ac:dyDescent="0.35">
      <c r="A68" s="2"/>
      <c r="B68" s="2" t="s">
        <v>204</v>
      </c>
      <c r="C68" s="2" t="s">
        <v>206</v>
      </c>
      <c r="D68" s="5" t="s">
        <v>228</v>
      </c>
      <c r="E68" s="5">
        <v>0</v>
      </c>
      <c r="F68" s="11">
        <v>3.403</v>
      </c>
      <c r="G68" s="11">
        <v>2.97</v>
      </c>
      <c r="H68" s="11">
        <v>3.32</v>
      </c>
    </row>
    <row r="69" spans="1:8" x14ac:dyDescent="0.35">
      <c r="A69" s="2"/>
      <c r="B69" s="2" t="s">
        <v>204</v>
      </c>
      <c r="C69" s="2" t="s">
        <v>236</v>
      </c>
      <c r="D69" s="5" t="s">
        <v>48</v>
      </c>
      <c r="E69" s="5">
        <v>0</v>
      </c>
      <c r="F69" s="11">
        <v>3.395</v>
      </c>
      <c r="G69" s="11">
        <v>2.91</v>
      </c>
      <c r="H69" s="11">
        <v>3.36</v>
      </c>
    </row>
    <row r="70" spans="1:8" x14ac:dyDescent="0.35">
      <c r="A70" s="2"/>
      <c r="B70" s="2" t="s">
        <v>207</v>
      </c>
      <c r="C70" s="2" t="s">
        <v>208</v>
      </c>
      <c r="D70" s="5" t="s">
        <v>228</v>
      </c>
      <c r="E70" s="5">
        <v>0</v>
      </c>
      <c r="F70" s="11">
        <v>2.8220000000000001</v>
      </c>
      <c r="G70" s="11">
        <v>2.95</v>
      </c>
      <c r="H70" s="11">
        <v>3.26</v>
      </c>
    </row>
    <row r="71" spans="1:8" x14ac:dyDescent="0.35">
      <c r="A71" s="2"/>
      <c r="B71" s="2" t="s">
        <v>207</v>
      </c>
      <c r="C71" s="2" t="s">
        <v>209</v>
      </c>
      <c r="D71" s="5" t="s">
        <v>48</v>
      </c>
      <c r="E71" s="5">
        <v>0</v>
      </c>
      <c r="F71" s="11">
        <v>3.298</v>
      </c>
      <c r="G71" s="11">
        <v>3.3</v>
      </c>
      <c r="H71" s="11">
        <v>3.63</v>
      </c>
    </row>
    <row r="72" spans="1:8" x14ac:dyDescent="0.35">
      <c r="A72" s="2"/>
      <c r="B72" s="2" t="s">
        <v>207</v>
      </c>
      <c r="C72" s="2" t="s">
        <v>210</v>
      </c>
      <c r="D72" s="5" t="s">
        <v>48</v>
      </c>
      <c r="E72" s="5">
        <v>0</v>
      </c>
      <c r="F72" s="11">
        <v>2.9289999999999998</v>
      </c>
      <c r="G72" s="11">
        <v>2.97</v>
      </c>
      <c r="H72" s="11">
        <v>3.27</v>
      </c>
    </row>
    <row r="73" spans="1:8" x14ac:dyDescent="0.35">
      <c r="A73" s="2"/>
      <c r="B73" s="2" t="s">
        <v>207</v>
      </c>
      <c r="C73" s="2" t="s">
        <v>211</v>
      </c>
      <c r="D73" s="5" t="s">
        <v>228</v>
      </c>
      <c r="E73" s="5">
        <v>0</v>
      </c>
      <c r="F73" s="11">
        <v>2.8479999999999999</v>
      </c>
      <c r="G73" s="11">
        <v>2.93</v>
      </c>
      <c r="H73" s="11">
        <v>3.2</v>
      </c>
    </row>
    <row r="74" spans="1:8" x14ac:dyDescent="0.35">
      <c r="A74" s="2" t="s">
        <v>221</v>
      </c>
      <c r="B74" s="2" t="s">
        <v>221</v>
      </c>
      <c r="C74" s="2" t="s">
        <v>231</v>
      </c>
      <c r="D74" s="5" t="s">
        <v>45</v>
      </c>
      <c r="E74" s="21">
        <v>1</v>
      </c>
      <c r="F74" s="11" t="s">
        <v>240</v>
      </c>
      <c r="G74" s="11">
        <v>4.08</v>
      </c>
      <c r="H74" s="11">
        <v>3.99</v>
      </c>
    </row>
    <row r="75" spans="1:8" x14ac:dyDescent="0.35">
      <c r="A75" s="2"/>
      <c r="B75" s="2" t="s">
        <v>221</v>
      </c>
      <c r="C75" s="2" t="s">
        <v>232</v>
      </c>
      <c r="D75" s="5" t="s">
        <v>228</v>
      </c>
      <c r="E75" s="21">
        <v>1</v>
      </c>
      <c r="F75" s="11" t="s">
        <v>240</v>
      </c>
      <c r="G75" s="11">
        <v>3.23</v>
      </c>
      <c r="H75" s="11">
        <v>3.48</v>
      </c>
    </row>
    <row r="76" spans="1:8" x14ac:dyDescent="0.35">
      <c r="A76" s="2"/>
      <c r="B76" s="2" t="s">
        <v>221</v>
      </c>
      <c r="C76" s="2" t="s">
        <v>233</v>
      </c>
      <c r="D76" s="5" t="s">
        <v>48</v>
      </c>
      <c r="E76" s="21">
        <v>1</v>
      </c>
      <c r="F76" s="11" t="s">
        <v>240</v>
      </c>
      <c r="G76" s="11">
        <v>3.6</v>
      </c>
      <c r="H76" s="11">
        <v>3.84</v>
      </c>
    </row>
    <row r="77" spans="1:8" x14ac:dyDescent="0.35">
      <c r="A77" s="2"/>
      <c r="B77" s="2" t="s">
        <v>221</v>
      </c>
      <c r="C77" s="2" t="s">
        <v>234</v>
      </c>
      <c r="D77" s="5" t="s">
        <v>228</v>
      </c>
      <c r="E77" s="21">
        <v>1</v>
      </c>
      <c r="F77" s="11">
        <v>2.38</v>
      </c>
      <c r="G77" s="11">
        <v>3.15</v>
      </c>
      <c r="H77" s="11">
        <v>3.37</v>
      </c>
    </row>
    <row r="78" spans="1:8" x14ac:dyDescent="0.35">
      <c r="A78" s="2"/>
      <c r="B78" s="2" t="s">
        <v>221</v>
      </c>
      <c r="C78" s="2" t="s">
        <v>235</v>
      </c>
      <c r="D78" s="5" t="s">
        <v>48</v>
      </c>
      <c r="E78" s="21">
        <v>1</v>
      </c>
      <c r="F78" s="11">
        <v>4.1719999999999997</v>
      </c>
      <c r="G78" s="11">
        <v>3.91</v>
      </c>
      <c r="H78" s="11">
        <v>4</v>
      </c>
    </row>
    <row r="79" spans="1:8" x14ac:dyDescent="0.35">
      <c r="A79" s="2" t="s">
        <v>18</v>
      </c>
      <c r="B79" s="2" t="s">
        <v>133</v>
      </c>
      <c r="C79" s="2" t="s">
        <v>134</v>
      </c>
      <c r="D79" s="5" t="s">
        <v>45</v>
      </c>
      <c r="E79" s="21">
        <v>1</v>
      </c>
      <c r="F79" s="11">
        <v>3.6349999999999998</v>
      </c>
      <c r="G79" s="11">
        <v>4.0599999999999996</v>
      </c>
      <c r="H79" s="11">
        <v>4.0599999999999996</v>
      </c>
    </row>
    <row r="80" spans="1:8" x14ac:dyDescent="0.35">
      <c r="A80" s="2"/>
      <c r="B80" s="2" t="s">
        <v>133</v>
      </c>
      <c r="C80" s="2" t="s">
        <v>135</v>
      </c>
      <c r="D80" s="5" t="s">
        <v>48</v>
      </c>
      <c r="E80" s="21">
        <v>1</v>
      </c>
      <c r="F80" s="11">
        <v>3.0139999999999998</v>
      </c>
      <c r="G80" s="11" t="s">
        <v>240</v>
      </c>
      <c r="H80" s="11">
        <v>3.18</v>
      </c>
    </row>
    <row r="81" spans="1:8" x14ac:dyDescent="0.35">
      <c r="A81" s="2"/>
      <c r="B81" s="2" t="s">
        <v>133</v>
      </c>
      <c r="C81" s="2" t="s">
        <v>42</v>
      </c>
      <c r="D81" s="5" t="s">
        <v>45</v>
      </c>
      <c r="E81" s="21">
        <v>1</v>
      </c>
      <c r="F81" s="11">
        <v>2.6709999999999998</v>
      </c>
      <c r="G81" s="11">
        <v>3.14</v>
      </c>
      <c r="H81" s="11">
        <v>3.48</v>
      </c>
    </row>
    <row r="82" spans="1:8" x14ac:dyDescent="0.35">
      <c r="A82" s="2"/>
      <c r="B82" s="2" t="s">
        <v>133</v>
      </c>
      <c r="C82" s="2" t="s">
        <v>136</v>
      </c>
      <c r="D82" s="5" t="s">
        <v>48</v>
      </c>
      <c r="E82" s="21">
        <v>1</v>
      </c>
      <c r="F82" s="11">
        <v>2.6859999999999999</v>
      </c>
      <c r="G82" s="11">
        <v>3.1</v>
      </c>
      <c r="H82" s="11">
        <v>3.2</v>
      </c>
    </row>
    <row r="83" spans="1:8" x14ac:dyDescent="0.35">
      <c r="A83" s="2"/>
      <c r="B83" s="2" t="s">
        <v>133</v>
      </c>
      <c r="C83" s="2" t="s">
        <v>37</v>
      </c>
      <c r="D83" s="5" t="s">
        <v>45</v>
      </c>
      <c r="E83" s="21">
        <v>1</v>
      </c>
      <c r="F83" s="11">
        <v>2.585</v>
      </c>
      <c r="G83" s="11">
        <v>3.42</v>
      </c>
      <c r="H83" s="11">
        <v>3.38</v>
      </c>
    </row>
    <row r="84" spans="1:8" x14ac:dyDescent="0.35">
      <c r="A84" s="2"/>
      <c r="B84" s="2" t="s">
        <v>133</v>
      </c>
      <c r="C84" s="2" t="s">
        <v>41</v>
      </c>
      <c r="D84" s="5" t="s">
        <v>45</v>
      </c>
      <c r="E84" s="21">
        <v>1</v>
      </c>
      <c r="F84" s="11">
        <v>2.1070000000000002</v>
      </c>
      <c r="G84" s="11">
        <v>3.66</v>
      </c>
      <c r="H84" s="11">
        <v>3.55</v>
      </c>
    </row>
    <row r="85" spans="1:8" x14ac:dyDescent="0.35">
      <c r="A85" s="2"/>
      <c r="B85" s="2" t="s">
        <v>133</v>
      </c>
      <c r="C85" s="2" t="s">
        <v>39</v>
      </c>
      <c r="D85" s="5" t="s">
        <v>45</v>
      </c>
      <c r="E85" s="21">
        <v>1</v>
      </c>
      <c r="F85" s="11">
        <v>1.8680000000000001</v>
      </c>
      <c r="G85" s="11">
        <v>3.23</v>
      </c>
      <c r="H85" s="11">
        <v>3.15</v>
      </c>
    </row>
    <row r="86" spans="1:8" x14ac:dyDescent="0.35">
      <c r="A86" s="2"/>
      <c r="B86" s="2" t="s">
        <v>133</v>
      </c>
      <c r="C86" s="2" t="s">
        <v>137</v>
      </c>
      <c r="D86" s="5" t="s">
        <v>45</v>
      </c>
      <c r="E86" s="21">
        <v>1</v>
      </c>
      <c r="F86" s="11">
        <v>2.77</v>
      </c>
      <c r="G86" s="11">
        <v>3.26</v>
      </c>
      <c r="H86" s="11">
        <v>3.56</v>
      </c>
    </row>
    <row r="87" spans="1:8" x14ac:dyDescent="0.35">
      <c r="A87" s="2"/>
      <c r="B87" s="2" t="s">
        <v>133</v>
      </c>
      <c r="C87" s="2" t="s">
        <v>138</v>
      </c>
      <c r="D87" s="5" t="s">
        <v>228</v>
      </c>
      <c r="E87" s="21">
        <v>1</v>
      </c>
      <c r="F87" s="11">
        <v>2.7440000000000002</v>
      </c>
      <c r="G87" s="11">
        <v>3.21</v>
      </c>
      <c r="H87" s="11">
        <v>3.55</v>
      </c>
    </row>
    <row r="88" spans="1:8" x14ac:dyDescent="0.35">
      <c r="A88" s="2"/>
      <c r="B88" s="2" t="s">
        <v>133</v>
      </c>
      <c r="C88" s="2" t="s">
        <v>139</v>
      </c>
      <c r="D88" s="5" t="s">
        <v>230</v>
      </c>
      <c r="E88" s="21">
        <v>1</v>
      </c>
      <c r="F88" s="11" t="s">
        <v>240</v>
      </c>
      <c r="G88" s="11">
        <v>3.18</v>
      </c>
      <c r="H88" s="11">
        <v>3.14</v>
      </c>
    </row>
    <row r="89" spans="1:8" x14ac:dyDescent="0.35">
      <c r="A89" s="2"/>
      <c r="B89" s="2" t="s">
        <v>133</v>
      </c>
      <c r="C89" s="2" t="s">
        <v>140</v>
      </c>
      <c r="D89" s="5" t="s">
        <v>230</v>
      </c>
      <c r="E89" s="21">
        <v>1</v>
      </c>
      <c r="F89" s="11" t="s">
        <v>240</v>
      </c>
      <c r="G89" s="11">
        <v>3.11</v>
      </c>
      <c r="H89" s="11">
        <v>3.58</v>
      </c>
    </row>
    <row r="90" spans="1:8" x14ac:dyDescent="0.35">
      <c r="A90" s="2"/>
      <c r="B90" s="2" t="s">
        <v>133</v>
      </c>
      <c r="C90" s="2" t="s">
        <v>38</v>
      </c>
      <c r="D90" s="5" t="s">
        <v>45</v>
      </c>
      <c r="E90" s="21">
        <v>1</v>
      </c>
      <c r="F90" s="11" t="s">
        <v>240</v>
      </c>
      <c r="G90" s="11">
        <v>2.66</v>
      </c>
      <c r="H90" s="11">
        <v>3.16</v>
      </c>
    </row>
    <row r="91" spans="1:8" x14ac:dyDescent="0.35">
      <c r="A91" s="2"/>
      <c r="B91" s="2" t="s">
        <v>133</v>
      </c>
      <c r="C91" s="2" t="s">
        <v>141</v>
      </c>
      <c r="D91" s="5" t="s">
        <v>228</v>
      </c>
      <c r="E91" s="21">
        <v>1</v>
      </c>
      <c r="F91" s="11">
        <v>2.2450000000000001</v>
      </c>
      <c r="G91" s="11" t="s">
        <v>240</v>
      </c>
      <c r="H91" s="11">
        <v>3</v>
      </c>
    </row>
    <row r="92" spans="1:8" x14ac:dyDescent="0.35">
      <c r="A92" s="2"/>
      <c r="B92" s="2" t="s">
        <v>133</v>
      </c>
      <c r="C92" s="2" t="s">
        <v>142</v>
      </c>
      <c r="D92" s="5" t="s">
        <v>48</v>
      </c>
      <c r="E92" s="21">
        <v>1</v>
      </c>
      <c r="F92" s="11">
        <v>2.391</v>
      </c>
      <c r="G92" s="11">
        <v>2.86</v>
      </c>
      <c r="H92" s="11">
        <v>3.2</v>
      </c>
    </row>
    <row r="93" spans="1:8" x14ac:dyDescent="0.35">
      <c r="A93" s="2"/>
      <c r="B93" s="2" t="s">
        <v>133</v>
      </c>
      <c r="C93" s="2" t="s">
        <v>143</v>
      </c>
      <c r="D93" s="5" t="s">
        <v>228</v>
      </c>
      <c r="E93" s="21">
        <v>1</v>
      </c>
      <c r="F93" s="11">
        <v>2.4750000000000001</v>
      </c>
      <c r="G93" s="11">
        <v>2.85</v>
      </c>
      <c r="H93" s="11">
        <v>3.07</v>
      </c>
    </row>
    <row r="94" spans="1:8" x14ac:dyDescent="0.35">
      <c r="A94" s="2"/>
      <c r="B94" s="2" t="s">
        <v>144</v>
      </c>
      <c r="C94" s="2" t="s">
        <v>145</v>
      </c>
      <c r="D94" s="5" t="s">
        <v>45</v>
      </c>
      <c r="E94" s="21">
        <v>1</v>
      </c>
      <c r="F94" s="11">
        <v>2.726</v>
      </c>
      <c r="G94" s="11">
        <v>3.91</v>
      </c>
      <c r="H94" s="11">
        <v>4.07</v>
      </c>
    </row>
    <row r="95" spans="1:8" x14ac:dyDescent="0.35">
      <c r="A95" s="2"/>
      <c r="B95" s="2" t="s">
        <v>144</v>
      </c>
      <c r="C95" s="2" t="s">
        <v>146</v>
      </c>
      <c r="D95" s="5" t="s">
        <v>230</v>
      </c>
      <c r="E95" s="21">
        <v>1</v>
      </c>
      <c r="F95" s="11">
        <v>1.849</v>
      </c>
      <c r="G95" s="11" t="s">
        <v>240</v>
      </c>
      <c r="H95" s="11">
        <v>3.34</v>
      </c>
    </row>
    <row r="96" spans="1:8" x14ac:dyDescent="0.35">
      <c r="A96" s="2"/>
      <c r="B96" s="2" t="s">
        <v>144</v>
      </c>
      <c r="C96" s="2" t="s">
        <v>147</v>
      </c>
      <c r="D96" s="5" t="s">
        <v>45</v>
      </c>
      <c r="E96" s="21">
        <v>1</v>
      </c>
      <c r="F96" s="11">
        <v>2.8820000000000001</v>
      </c>
      <c r="G96" s="11">
        <v>3.35</v>
      </c>
      <c r="H96" s="11">
        <v>3.35</v>
      </c>
    </row>
    <row r="97" spans="1:8" x14ac:dyDescent="0.35">
      <c r="A97" s="2"/>
      <c r="B97" s="2" t="s">
        <v>148</v>
      </c>
      <c r="C97" s="2" t="s">
        <v>149</v>
      </c>
      <c r="D97" s="5" t="s">
        <v>48</v>
      </c>
      <c r="E97" s="5">
        <v>0</v>
      </c>
      <c r="F97" s="11">
        <v>2.9889999999999999</v>
      </c>
      <c r="G97" s="11" t="s">
        <v>240</v>
      </c>
      <c r="H97" s="11">
        <v>3.89</v>
      </c>
    </row>
    <row r="98" spans="1:8" x14ac:dyDescent="0.35">
      <c r="A98" s="2"/>
      <c r="B98" s="2" t="s">
        <v>148</v>
      </c>
      <c r="C98" s="2" t="s">
        <v>150</v>
      </c>
      <c r="D98" s="5" t="s">
        <v>48</v>
      </c>
      <c r="E98" s="5">
        <v>0</v>
      </c>
      <c r="F98" s="11">
        <v>2.8809999999999998</v>
      </c>
      <c r="G98" s="11">
        <v>3.09</v>
      </c>
      <c r="H98" s="11">
        <v>3.24</v>
      </c>
    </row>
    <row r="99" spans="1:8" x14ac:dyDescent="0.35">
      <c r="A99" s="2"/>
      <c r="B99" s="2" t="s">
        <v>148</v>
      </c>
      <c r="C99" s="2" t="s">
        <v>151</v>
      </c>
      <c r="D99" s="5" t="s">
        <v>228</v>
      </c>
      <c r="E99" s="5">
        <v>0</v>
      </c>
      <c r="F99" s="11">
        <v>1.629</v>
      </c>
      <c r="G99" s="11">
        <v>3.1</v>
      </c>
      <c r="H99" s="11">
        <v>3.35</v>
      </c>
    </row>
    <row r="100" spans="1:8" x14ac:dyDescent="0.35">
      <c r="A100" s="2"/>
      <c r="B100" s="2" t="s">
        <v>148</v>
      </c>
      <c r="C100" s="2" t="s">
        <v>152</v>
      </c>
      <c r="D100" s="5" t="s">
        <v>228</v>
      </c>
      <c r="E100" s="5">
        <v>0</v>
      </c>
      <c r="F100" s="11">
        <v>3.1230000000000002</v>
      </c>
      <c r="G100" s="11" t="s">
        <v>240</v>
      </c>
      <c r="H100" s="11">
        <v>3.26</v>
      </c>
    </row>
    <row r="101" spans="1:8" x14ac:dyDescent="0.35">
      <c r="A101" s="2"/>
      <c r="B101" s="2" t="s">
        <v>148</v>
      </c>
      <c r="C101" s="2" t="s">
        <v>153</v>
      </c>
      <c r="D101" s="5" t="s">
        <v>48</v>
      </c>
      <c r="E101" s="5">
        <v>0</v>
      </c>
      <c r="F101" s="11">
        <v>0.48799999999999999</v>
      </c>
      <c r="G101" s="11">
        <v>2.81</v>
      </c>
      <c r="H101" s="11">
        <v>3.1</v>
      </c>
    </row>
    <row r="102" spans="1:8" x14ac:dyDescent="0.35">
      <c r="A102" s="2"/>
      <c r="B102" s="2" t="s">
        <v>148</v>
      </c>
      <c r="C102" s="2" t="s">
        <v>154</v>
      </c>
      <c r="D102" s="5" t="s">
        <v>228</v>
      </c>
      <c r="E102" s="5">
        <v>0</v>
      </c>
      <c r="F102" s="11">
        <v>2.2309999999999999</v>
      </c>
      <c r="G102" s="11">
        <v>3.02</v>
      </c>
      <c r="H102" s="11">
        <v>3.45</v>
      </c>
    </row>
    <row r="103" spans="1:8" x14ac:dyDescent="0.35">
      <c r="A103" s="2"/>
      <c r="B103" s="2" t="s">
        <v>155</v>
      </c>
      <c r="C103" s="2" t="s">
        <v>156</v>
      </c>
      <c r="D103" s="5" t="s">
        <v>48</v>
      </c>
      <c r="E103" s="5">
        <v>0</v>
      </c>
      <c r="F103" s="11">
        <v>0.41</v>
      </c>
      <c r="G103" s="11" t="s">
        <v>240</v>
      </c>
      <c r="H103" s="11">
        <v>3.41</v>
      </c>
    </row>
    <row r="104" spans="1:8" x14ac:dyDescent="0.35">
      <c r="A104" s="2"/>
      <c r="B104" s="2" t="s">
        <v>155</v>
      </c>
      <c r="C104" s="2" t="s">
        <v>157</v>
      </c>
      <c r="D104" s="5" t="s">
        <v>48</v>
      </c>
      <c r="E104" s="5">
        <v>0</v>
      </c>
      <c r="F104" s="11">
        <v>2.633</v>
      </c>
      <c r="G104" s="11">
        <v>3.1</v>
      </c>
      <c r="H104" s="11">
        <v>3.39</v>
      </c>
    </row>
    <row r="105" spans="1:8" x14ac:dyDescent="0.35">
      <c r="A105" s="2"/>
      <c r="B105" s="2" t="s">
        <v>155</v>
      </c>
      <c r="C105" s="2" t="s">
        <v>158</v>
      </c>
      <c r="D105" s="5" t="s">
        <v>228</v>
      </c>
      <c r="E105" s="5">
        <v>0</v>
      </c>
      <c r="F105" s="11">
        <v>2.625</v>
      </c>
      <c r="G105" s="11">
        <v>3.01</v>
      </c>
      <c r="H105" s="11">
        <v>3.32</v>
      </c>
    </row>
    <row r="106" spans="1:8" x14ac:dyDescent="0.35">
      <c r="A106" s="2"/>
      <c r="B106" s="2" t="s">
        <v>155</v>
      </c>
      <c r="C106" s="2" t="s">
        <v>159</v>
      </c>
      <c r="D106" s="5" t="s">
        <v>228</v>
      </c>
      <c r="E106" s="5">
        <v>0</v>
      </c>
      <c r="F106" s="11">
        <v>3.1579999999999999</v>
      </c>
      <c r="G106" s="11">
        <v>2.84</v>
      </c>
      <c r="H106" s="11">
        <v>3.13</v>
      </c>
    </row>
    <row r="107" spans="1:8" x14ac:dyDescent="0.35">
      <c r="A107" s="2"/>
      <c r="B107" s="2" t="s">
        <v>155</v>
      </c>
      <c r="C107" s="2" t="s">
        <v>160</v>
      </c>
      <c r="D107" s="5" t="s">
        <v>228</v>
      </c>
      <c r="E107" s="5">
        <v>0</v>
      </c>
      <c r="F107" s="11">
        <v>1.2889999999999999</v>
      </c>
      <c r="G107" s="11">
        <v>3.18</v>
      </c>
      <c r="H107" s="11">
        <v>3.41</v>
      </c>
    </row>
    <row r="108" spans="1:8" x14ac:dyDescent="0.35">
      <c r="A108" s="2"/>
      <c r="B108" s="2" t="s">
        <v>161</v>
      </c>
      <c r="C108" s="2" t="s">
        <v>162</v>
      </c>
      <c r="D108" s="5" t="s">
        <v>48</v>
      </c>
      <c r="E108" s="5">
        <v>0</v>
      </c>
      <c r="F108" s="11">
        <v>2.395</v>
      </c>
      <c r="G108" s="11">
        <v>3.12</v>
      </c>
      <c r="H108" s="11">
        <v>3.57</v>
      </c>
    </row>
    <row r="109" spans="1:8" x14ac:dyDescent="0.35">
      <c r="A109" s="2"/>
      <c r="B109" s="2" t="s">
        <v>161</v>
      </c>
      <c r="C109" s="2" t="s">
        <v>163</v>
      </c>
      <c r="D109" s="5" t="s">
        <v>48</v>
      </c>
      <c r="E109" s="5">
        <v>0</v>
      </c>
      <c r="F109" s="11">
        <v>2.4710000000000001</v>
      </c>
      <c r="G109" s="11">
        <v>2.79</v>
      </c>
      <c r="H109" s="11">
        <v>3.19</v>
      </c>
    </row>
    <row r="110" spans="1:8" x14ac:dyDescent="0.35">
      <c r="A110" s="2"/>
      <c r="B110" s="2" t="s">
        <v>161</v>
      </c>
      <c r="C110" s="2" t="s">
        <v>164</v>
      </c>
      <c r="D110" s="5" t="s">
        <v>228</v>
      </c>
      <c r="E110" s="5">
        <v>0</v>
      </c>
      <c r="F110" s="11">
        <v>1.83</v>
      </c>
      <c r="G110" s="11">
        <v>2.81</v>
      </c>
      <c r="H110" s="11">
        <v>3.08</v>
      </c>
    </row>
    <row r="111" spans="1:8" x14ac:dyDescent="0.35">
      <c r="A111" s="2"/>
      <c r="B111" s="2" t="s">
        <v>165</v>
      </c>
      <c r="C111" s="2" t="s">
        <v>166</v>
      </c>
      <c r="D111" s="5" t="s">
        <v>48</v>
      </c>
      <c r="E111" s="5">
        <v>0</v>
      </c>
      <c r="F111" s="11">
        <v>2.7679999999999998</v>
      </c>
      <c r="G111" s="11">
        <v>3.42</v>
      </c>
      <c r="H111" s="11">
        <v>3.84</v>
      </c>
    </row>
    <row r="112" spans="1:8" x14ac:dyDescent="0.35">
      <c r="A112" s="2"/>
      <c r="B112" s="2" t="s">
        <v>165</v>
      </c>
      <c r="C112" s="2" t="s">
        <v>167</v>
      </c>
      <c r="D112" s="5" t="s">
        <v>48</v>
      </c>
      <c r="E112" s="5">
        <v>0</v>
      </c>
      <c r="F112" s="11">
        <v>2.1579999999999999</v>
      </c>
      <c r="G112" s="11">
        <v>2.99</v>
      </c>
      <c r="H112" s="11">
        <v>3.39</v>
      </c>
    </row>
    <row r="113" spans="1:8" x14ac:dyDescent="0.35">
      <c r="A113" s="2"/>
      <c r="B113" s="2" t="s">
        <v>168</v>
      </c>
      <c r="C113" s="2" t="s">
        <v>169</v>
      </c>
      <c r="D113" s="5" t="s">
        <v>48</v>
      </c>
      <c r="E113" s="5">
        <v>0</v>
      </c>
      <c r="F113" s="11" t="s">
        <v>240</v>
      </c>
      <c r="G113" s="11">
        <v>3.19</v>
      </c>
      <c r="H113" s="11">
        <v>3.39</v>
      </c>
    </row>
    <row r="114" spans="1:8" x14ac:dyDescent="0.35">
      <c r="A114" s="2"/>
      <c r="B114" s="2" t="s">
        <v>168</v>
      </c>
      <c r="C114" s="9" t="s">
        <v>227</v>
      </c>
      <c r="D114" s="10" t="s">
        <v>228</v>
      </c>
      <c r="E114" s="5">
        <v>0</v>
      </c>
      <c r="F114" s="11" t="s">
        <v>240</v>
      </c>
      <c r="G114" s="11">
        <v>2.78</v>
      </c>
      <c r="H114" s="11">
        <v>2.98</v>
      </c>
    </row>
    <row r="115" spans="1:8" x14ac:dyDescent="0.35">
      <c r="A115" s="2"/>
      <c r="B115" s="2" t="s">
        <v>168</v>
      </c>
      <c r="C115" s="9" t="s">
        <v>241</v>
      </c>
      <c r="D115" s="10" t="s">
        <v>228</v>
      </c>
      <c r="E115" s="5">
        <v>0</v>
      </c>
      <c r="F115" s="11">
        <v>0.66300000000000003</v>
      </c>
      <c r="G115" s="11">
        <v>2.98</v>
      </c>
      <c r="H115" s="11">
        <v>2.84</v>
      </c>
    </row>
    <row r="116" spans="1:8" x14ac:dyDescent="0.35">
      <c r="A116" s="2"/>
      <c r="B116" s="2" t="s">
        <v>170</v>
      </c>
      <c r="C116" s="2" t="s">
        <v>171</v>
      </c>
      <c r="D116" s="5" t="s">
        <v>48</v>
      </c>
      <c r="E116" s="5">
        <v>0</v>
      </c>
      <c r="F116" s="11">
        <v>3.1960000000000002</v>
      </c>
      <c r="G116" s="11">
        <v>3.28</v>
      </c>
      <c r="H116" s="11">
        <v>3.5</v>
      </c>
    </row>
  </sheetData>
  <autoFilter ref="A2:J116" xr:uid="{9F7A2E33-45AA-4B77-A4C1-D4FB520AF11B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2DD4-0958-401C-8195-1211525D09BF}">
  <sheetPr codeName="Sheet9"/>
  <dimension ref="A2:G116"/>
  <sheetViews>
    <sheetView topLeftCell="A4" workbookViewId="0">
      <selection activeCell="C9" sqref="C9"/>
    </sheetView>
  </sheetViews>
  <sheetFormatPr defaultRowHeight="14.5" x14ac:dyDescent="0.35"/>
  <cols>
    <col min="1" max="1" width="11.81640625" bestFit="1" customWidth="1"/>
    <col min="2" max="2" width="36.453125" hidden="1" customWidth="1"/>
    <col min="3" max="3" width="24" bestFit="1" customWidth="1"/>
    <col min="4" max="4" width="23.08984375" style="4" customWidth="1"/>
    <col min="5" max="5" width="9.08984375" customWidth="1"/>
    <col min="6" max="7" width="11.54296875" customWidth="1"/>
  </cols>
  <sheetData>
    <row r="2" spans="1:7" x14ac:dyDescent="0.35">
      <c r="A2" s="6" t="s">
        <v>0</v>
      </c>
      <c r="B2" s="6" t="s">
        <v>220</v>
      </c>
      <c r="C2" s="6" t="s">
        <v>1</v>
      </c>
      <c r="D2" s="6" t="s">
        <v>229</v>
      </c>
      <c r="E2" s="6" t="s">
        <v>238</v>
      </c>
      <c r="F2" s="13" t="s">
        <v>245</v>
      </c>
      <c r="G2" s="13" t="s">
        <v>243</v>
      </c>
    </row>
    <row r="3" spans="1:7" x14ac:dyDescent="0.35">
      <c r="A3" s="2" t="s">
        <v>3</v>
      </c>
      <c r="B3" s="2" t="s">
        <v>212</v>
      </c>
      <c r="C3" s="2" t="s">
        <v>213</v>
      </c>
      <c r="D3" s="5" t="s">
        <v>45</v>
      </c>
      <c r="E3" s="7"/>
      <c r="F3" s="11"/>
      <c r="G3" s="11" t="s">
        <v>240</v>
      </c>
    </row>
    <row r="4" spans="1:7" x14ac:dyDescent="0.35">
      <c r="A4" s="2"/>
      <c r="B4" s="2" t="s">
        <v>212</v>
      </c>
      <c r="C4" s="2" t="s">
        <v>214</v>
      </c>
      <c r="D4" s="5" t="s">
        <v>45</v>
      </c>
      <c r="E4" s="7"/>
      <c r="F4" s="11"/>
      <c r="G4" s="11">
        <v>2.5939999999999999</v>
      </c>
    </row>
    <row r="5" spans="1:7" x14ac:dyDescent="0.35">
      <c r="A5" s="2"/>
      <c r="B5" s="2" t="s">
        <v>212</v>
      </c>
      <c r="C5" s="2" t="s">
        <v>215</v>
      </c>
      <c r="D5" s="5" t="s">
        <v>45</v>
      </c>
      <c r="E5" s="7"/>
      <c r="F5" s="11"/>
      <c r="G5" s="11" t="s">
        <v>240</v>
      </c>
    </row>
    <row r="6" spans="1:7" x14ac:dyDescent="0.35">
      <c r="A6" s="2"/>
      <c r="B6" s="2" t="s">
        <v>216</v>
      </c>
      <c r="C6" s="2" t="s">
        <v>30</v>
      </c>
      <c r="D6" s="5" t="s">
        <v>45</v>
      </c>
      <c r="E6" s="7"/>
      <c r="F6" s="11"/>
      <c r="G6" s="11">
        <v>0.32329999999999998</v>
      </c>
    </row>
    <row r="7" spans="1:7" x14ac:dyDescent="0.35">
      <c r="A7" s="2"/>
      <c r="B7" s="2" t="s">
        <v>216</v>
      </c>
      <c r="C7" s="2" t="s">
        <v>29</v>
      </c>
      <c r="D7" s="5" t="s">
        <v>45</v>
      </c>
      <c r="E7" s="7"/>
      <c r="F7" s="11">
        <v>6.5734000000000004</v>
      </c>
      <c r="G7" s="11" t="s">
        <v>240</v>
      </c>
    </row>
    <row r="8" spans="1:7" x14ac:dyDescent="0.35">
      <c r="A8" s="2"/>
      <c r="B8" s="2" t="s">
        <v>216</v>
      </c>
      <c r="C8" s="2" t="s">
        <v>31</v>
      </c>
      <c r="D8" s="5" t="s">
        <v>45</v>
      </c>
      <c r="E8" s="7"/>
      <c r="F8" s="11">
        <v>1.9686999999999999</v>
      </c>
      <c r="G8" s="11">
        <v>0.98470000000000002</v>
      </c>
    </row>
    <row r="9" spans="1:7" x14ac:dyDescent="0.35">
      <c r="A9" s="2"/>
      <c r="B9" s="2" t="s">
        <v>217</v>
      </c>
      <c r="C9" s="2" t="s">
        <v>218</v>
      </c>
      <c r="D9" s="5" t="s">
        <v>48</v>
      </c>
      <c r="E9" s="7"/>
      <c r="F9" s="11"/>
      <c r="G9" s="11">
        <v>0.75529999999999997</v>
      </c>
    </row>
    <row r="10" spans="1:7" x14ac:dyDescent="0.35">
      <c r="A10" s="2"/>
      <c r="B10" s="2" t="s">
        <v>217</v>
      </c>
      <c r="C10" s="2" t="s">
        <v>219</v>
      </c>
      <c r="D10" s="5" t="s">
        <v>48</v>
      </c>
      <c r="E10" s="7"/>
      <c r="F10" s="11"/>
      <c r="G10" s="11">
        <v>1.0946</v>
      </c>
    </row>
    <row r="11" spans="1:7" x14ac:dyDescent="0.35">
      <c r="A11" s="2" t="s">
        <v>28</v>
      </c>
      <c r="B11" s="2" t="s">
        <v>237</v>
      </c>
      <c r="C11" s="2" t="s">
        <v>28</v>
      </c>
      <c r="D11" s="5" t="s">
        <v>45</v>
      </c>
      <c r="E11" s="7"/>
      <c r="F11" s="11"/>
      <c r="G11" s="11">
        <v>3.1804000000000001</v>
      </c>
    </row>
    <row r="12" spans="1:7" x14ac:dyDescent="0.35">
      <c r="A12" s="2" t="s">
        <v>11</v>
      </c>
      <c r="B12" s="2" t="s">
        <v>101</v>
      </c>
      <c r="C12" s="2" t="s">
        <v>128</v>
      </c>
      <c r="D12" s="5" t="s">
        <v>45</v>
      </c>
      <c r="E12" s="7"/>
      <c r="F12" s="11"/>
      <c r="G12" s="11">
        <v>2.9174000000000002</v>
      </c>
    </row>
    <row r="13" spans="1:7" x14ac:dyDescent="0.35">
      <c r="A13" s="2"/>
      <c r="B13" s="2" t="s">
        <v>101</v>
      </c>
      <c r="C13" s="2" t="s">
        <v>129</v>
      </c>
      <c r="D13" s="5" t="s">
        <v>45</v>
      </c>
      <c r="E13" s="7"/>
      <c r="F13" s="11">
        <v>2.9786999999999999</v>
      </c>
      <c r="G13" s="11">
        <v>3.4409000000000001</v>
      </c>
    </row>
    <row r="14" spans="1:7" x14ac:dyDescent="0.35">
      <c r="A14" s="2"/>
      <c r="B14" s="2" t="s">
        <v>101</v>
      </c>
      <c r="C14" s="2" t="s">
        <v>130</v>
      </c>
      <c r="D14" s="5" t="s">
        <v>45</v>
      </c>
      <c r="E14" s="7"/>
      <c r="F14" s="11">
        <v>1.5941000000000001</v>
      </c>
      <c r="G14" s="11">
        <v>2.7361</v>
      </c>
    </row>
    <row r="15" spans="1:7" x14ac:dyDescent="0.35">
      <c r="A15" s="2"/>
      <c r="B15" s="2" t="s">
        <v>101</v>
      </c>
      <c r="C15" s="2" t="s">
        <v>131</v>
      </c>
      <c r="D15" s="5" t="s">
        <v>45</v>
      </c>
      <c r="E15" s="7"/>
      <c r="F15" s="11">
        <v>8.5235000000000003</v>
      </c>
      <c r="G15" s="11">
        <v>3.6715</v>
      </c>
    </row>
    <row r="16" spans="1:7" x14ac:dyDescent="0.35">
      <c r="A16" s="2"/>
      <c r="B16" s="2" t="s">
        <v>101</v>
      </c>
      <c r="C16" s="2" t="s">
        <v>132</v>
      </c>
      <c r="D16" s="5" t="s">
        <v>45</v>
      </c>
      <c r="E16" s="7"/>
      <c r="F16" s="11"/>
      <c r="G16" s="11">
        <v>3.6715</v>
      </c>
    </row>
    <row r="17" spans="1:7" x14ac:dyDescent="0.35">
      <c r="A17" s="2"/>
      <c r="B17" s="2" t="s">
        <v>101</v>
      </c>
      <c r="C17" s="2" t="s">
        <v>114</v>
      </c>
      <c r="D17" s="5" t="s">
        <v>48</v>
      </c>
      <c r="E17" s="7"/>
      <c r="F17" s="11">
        <v>5.3592000000000004</v>
      </c>
      <c r="G17" s="11">
        <v>2.3675000000000002</v>
      </c>
    </row>
    <row r="18" spans="1:7" x14ac:dyDescent="0.35">
      <c r="A18" s="2"/>
      <c r="B18" s="2" t="s">
        <v>102</v>
      </c>
      <c r="C18" s="2" t="s">
        <v>126</v>
      </c>
      <c r="D18" s="5" t="s">
        <v>48</v>
      </c>
      <c r="E18" s="2"/>
      <c r="F18" s="11">
        <v>2.7292000000000001</v>
      </c>
      <c r="G18" s="11">
        <v>2.7081</v>
      </c>
    </row>
    <row r="19" spans="1:7" x14ac:dyDescent="0.35">
      <c r="A19" s="2"/>
      <c r="B19" s="2" t="s">
        <v>102</v>
      </c>
      <c r="C19" s="2" t="s">
        <v>32</v>
      </c>
      <c r="D19" s="5" t="s">
        <v>48</v>
      </c>
      <c r="E19" s="2"/>
      <c r="F19" s="11"/>
      <c r="G19" s="11">
        <v>2.6717</v>
      </c>
    </row>
    <row r="20" spans="1:7" x14ac:dyDescent="0.35">
      <c r="A20" s="2"/>
      <c r="B20" s="2" t="s">
        <v>102</v>
      </c>
      <c r="C20" s="2" t="s">
        <v>127</v>
      </c>
      <c r="D20" s="5" t="s">
        <v>48</v>
      </c>
      <c r="E20" s="2"/>
      <c r="F20" s="11"/>
      <c r="G20" s="11" t="s">
        <v>240</v>
      </c>
    </row>
    <row r="21" spans="1:7" x14ac:dyDescent="0.35">
      <c r="A21" s="2"/>
      <c r="B21" s="2" t="s">
        <v>103</v>
      </c>
      <c r="C21" s="2" t="s">
        <v>121</v>
      </c>
      <c r="D21" s="5" t="s">
        <v>45</v>
      </c>
      <c r="E21" s="7"/>
      <c r="F21" s="11"/>
      <c r="G21" s="11">
        <v>2.7726999999999999</v>
      </c>
    </row>
    <row r="22" spans="1:7" x14ac:dyDescent="0.35">
      <c r="A22" s="2"/>
      <c r="B22" s="2" t="s">
        <v>103</v>
      </c>
      <c r="C22" s="2" t="s">
        <v>122</v>
      </c>
      <c r="D22" s="5" t="s">
        <v>45</v>
      </c>
      <c r="E22" s="7"/>
      <c r="F22" s="11"/>
      <c r="G22" s="11">
        <v>0.8871</v>
      </c>
    </row>
    <row r="23" spans="1:7" x14ac:dyDescent="0.35">
      <c r="A23" s="2"/>
      <c r="B23" s="2" t="s">
        <v>103</v>
      </c>
      <c r="C23" s="2" t="s">
        <v>123</v>
      </c>
      <c r="D23" s="5" t="s">
        <v>48</v>
      </c>
      <c r="E23" s="7"/>
      <c r="F23" s="11"/>
      <c r="G23" s="11" t="s">
        <v>240</v>
      </c>
    </row>
    <row r="24" spans="1:7" x14ac:dyDescent="0.35">
      <c r="A24" s="2"/>
      <c r="B24" s="2" t="s">
        <v>103</v>
      </c>
      <c r="C24" s="2" t="s">
        <v>124</v>
      </c>
      <c r="D24" s="5" t="s">
        <v>48</v>
      </c>
      <c r="E24" s="7"/>
      <c r="F24" s="11"/>
      <c r="G24" s="11">
        <v>0.28310000000000002</v>
      </c>
    </row>
    <row r="25" spans="1:7" x14ac:dyDescent="0.35">
      <c r="A25" s="2"/>
      <c r="B25" s="2" t="s">
        <v>103</v>
      </c>
      <c r="C25" s="2" t="s">
        <v>125</v>
      </c>
      <c r="D25" s="5" t="s">
        <v>228</v>
      </c>
      <c r="E25" s="7"/>
      <c r="F25" s="11">
        <v>1.0585</v>
      </c>
      <c r="G25" s="11">
        <v>0.7198</v>
      </c>
    </row>
    <row r="26" spans="1:7" x14ac:dyDescent="0.35">
      <c r="A26" s="2"/>
      <c r="B26" s="2" t="s">
        <v>104</v>
      </c>
      <c r="C26" s="2" t="s">
        <v>115</v>
      </c>
      <c r="D26" s="5" t="s">
        <v>48</v>
      </c>
      <c r="E26" s="2"/>
      <c r="F26" s="11">
        <v>4.625</v>
      </c>
      <c r="G26" s="11">
        <v>1.8712</v>
      </c>
    </row>
    <row r="27" spans="1:7" x14ac:dyDescent="0.35">
      <c r="A27" s="2"/>
      <c r="B27" s="2" t="s">
        <v>104</v>
      </c>
      <c r="C27" s="2" t="s">
        <v>116</v>
      </c>
      <c r="D27" s="5" t="s">
        <v>48</v>
      </c>
      <c r="E27" s="2"/>
      <c r="F27" s="11"/>
      <c r="G27" s="11" t="s">
        <v>240</v>
      </c>
    </row>
    <row r="28" spans="1:7" x14ac:dyDescent="0.35">
      <c r="A28" s="2"/>
      <c r="B28" s="2" t="s">
        <v>104</v>
      </c>
      <c r="C28" s="2" t="s">
        <v>117</v>
      </c>
      <c r="D28" s="5" t="s">
        <v>228</v>
      </c>
      <c r="E28" s="2"/>
      <c r="F28" s="11">
        <v>5.1923000000000004</v>
      </c>
      <c r="G28" s="11">
        <v>2.6505999999999998</v>
      </c>
    </row>
    <row r="29" spans="1:7" x14ac:dyDescent="0.35">
      <c r="A29" s="2"/>
      <c r="B29" s="2" t="s">
        <v>104</v>
      </c>
      <c r="C29" s="2" t="s">
        <v>118</v>
      </c>
      <c r="D29" s="5" t="s">
        <v>228</v>
      </c>
      <c r="E29" s="2"/>
      <c r="F29" s="11">
        <v>1.4625999999999999</v>
      </c>
      <c r="G29" s="11">
        <v>2.7181000000000002</v>
      </c>
    </row>
    <row r="30" spans="1:7" x14ac:dyDescent="0.35">
      <c r="A30" s="2"/>
      <c r="B30" s="2" t="s">
        <v>104</v>
      </c>
      <c r="C30" s="2" t="s">
        <v>119</v>
      </c>
      <c r="D30" s="5" t="s">
        <v>228</v>
      </c>
      <c r="E30" s="2"/>
      <c r="F30" s="11">
        <v>1.3977999999999999</v>
      </c>
      <c r="G30" s="11">
        <v>0.54379999999999995</v>
      </c>
    </row>
    <row r="31" spans="1:7" x14ac:dyDescent="0.35">
      <c r="A31" s="2"/>
      <c r="B31" s="2" t="s">
        <v>104</v>
      </c>
      <c r="C31" s="2" t="s">
        <v>120</v>
      </c>
      <c r="D31" s="5" t="s">
        <v>48</v>
      </c>
      <c r="E31" s="2"/>
      <c r="F31" s="11">
        <v>3.5507</v>
      </c>
      <c r="G31" s="11">
        <v>2.4565000000000001</v>
      </c>
    </row>
    <row r="32" spans="1:7" x14ac:dyDescent="0.35">
      <c r="A32" s="2"/>
      <c r="B32" s="2" t="s">
        <v>105</v>
      </c>
      <c r="C32" s="2" t="s">
        <v>112</v>
      </c>
      <c r="D32" s="5" t="s">
        <v>48</v>
      </c>
      <c r="E32" s="2"/>
      <c r="F32" s="11">
        <v>5.6779000000000002</v>
      </c>
      <c r="G32" s="11">
        <v>3.4201999999999999</v>
      </c>
    </row>
    <row r="33" spans="1:7" x14ac:dyDescent="0.35">
      <c r="A33" s="2"/>
      <c r="B33" s="2" t="s">
        <v>105</v>
      </c>
      <c r="C33" s="2" t="s">
        <v>113</v>
      </c>
      <c r="D33" s="5" t="s">
        <v>48</v>
      </c>
      <c r="E33" s="2"/>
      <c r="F33" s="11"/>
      <c r="G33" s="11">
        <v>1.4935</v>
      </c>
    </row>
    <row r="34" spans="1:7" x14ac:dyDescent="0.35">
      <c r="A34" s="2"/>
      <c r="B34" s="2" t="s">
        <v>106</v>
      </c>
      <c r="C34" s="2" t="s">
        <v>107</v>
      </c>
      <c r="D34" s="5" t="s">
        <v>45</v>
      </c>
      <c r="E34" s="7"/>
      <c r="F34" s="11"/>
      <c r="G34" s="11">
        <v>3.3725999999999998</v>
      </c>
    </row>
    <row r="35" spans="1:7" x14ac:dyDescent="0.35">
      <c r="A35" s="2"/>
      <c r="B35" s="2" t="s">
        <v>106</v>
      </c>
      <c r="C35" s="2" t="s">
        <v>108</v>
      </c>
      <c r="D35" s="5" t="s">
        <v>45</v>
      </c>
      <c r="E35" s="7"/>
      <c r="F35" s="11"/>
      <c r="G35" s="11">
        <v>1.3675999999999999</v>
      </c>
    </row>
    <row r="36" spans="1:7" x14ac:dyDescent="0.35">
      <c r="A36" s="2"/>
      <c r="B36" s="2" t="s">
        <v>106</v>
      </c>
      <c r="C36" s="2" t="s">
        <v>109</v>
      </c>
      <c r="D36" s="5" t="s">
        <v>45</v>
      </c>
      <c r="E36" s="7"/>
      <c r="F36" s="11">
        <v>2.2890999999999999</v>
      </c>
      <c r="G36" s="11">
        <v>2.0966</v>
      </c>
    </row>
    <row r="37" spans="1:7" x14ac:dyDescent="0.35">
      <c r="A37" s="2"/>
      <c r="B37" s="2" t="s">
        <v>106</v>
      </c>
      <c r="C37" s="2" t="s">
        <v>110</v>
      </c>
      <c r="D37" s="5" t="s">
        <v>45</v>
      </c>
      <c r="E37" s="7"/>
      <c r="F37" s="11">
        <v>7.9555999999999996</v>
      </c>
      <c r="G37" s="11">
        <v>3.8195999999999999</v>
      </c>
    </row>
    <row r="38" spans="1:7" x14ac:dyDescent="0.35">
      <c r="A38" s="2"/>
      <c r="B38" s="2" t="s">
        <v>106</v>
      </c>
      <c r="C38" s="2" t="s">
        <v>111</v>
      </c>
      <c r="D38" s="5" t="s">
        <v>45</v>
      </c>
      <c r="E38" s="7"/>
      <c r="F38" s="11"/>
      <c r="G38" s="11">
        <v>2.5939999999999999</v>
      </c>
    </row>
    <row r="39" spans="1:7" x14ac:dyDescent="0.35">
      <c r="A39" s="2" t="s">
        <v>15</v>
      </c>
      <c r="B39" s="2" t="s">
        <v>172</v>
      </c>
      <c r="C39" s="2" t="s">
        <v>173</v>
      </c>
      <c r="D39" s="5" t="s">
        <v>228</v>
      </c>
      <c r="E39" s="7"/>
      <c r="F39" s="11">
        <v>4.0316000000000001</v>
      </c>
      <c r="G39" s="11">
        <v>2.8210000000000002</v>
      </c>
    </row>
    <row r="40" spans="1:7" x14ac:dyDescent="0.35">
      <c r="A40" s="2"/>
      <c r="B40" s="2" t="s">
        <v>172</v>
      </c>
      <c r="C40" s="2" t="s">
        <v>174</v>
      </c>
      <c r="D40" s="5" t="s">
        <v>228</v>
      </c>
      <c r="E40" s="7"/>
      <c r="F40" s="11">
        <v>3.3020999999999998</v>
      </c>
      <c r="G40" s="11">
        <v>3.3296999999999999</v>
      </c>
    </row>
    <row r="41" spans="1:7" x14ac:dyDescent="0.35">
      <c r="A41" s="2"/>
      <c r="B41" s="2" t="s">
        <v>172</v>
      </c>
      <c r="C41" s="2" t="s">
        <v>175</v>
      </c>
      <c r="D41" s="5" t="s">
        <v>48</v>
      </c>
      <c r="E41" s="7"/>
      <c r="F41" s="11">
        <v>5.9710999999999999</v>
      </c>
      <c r="G41" s="11">
        <v>3.5333000000000001</v>
      </c>
    </row>
    <row r="42" spans="1:7" x14ac:dyDescent="0.35">
      <c r="A42" s="2"/>
      <c r="B42" s="2" t="s">
        <v>172</v>
      </c>
      <c r="C42" s="2" t="s">
        <v>176</v>
      </c>
      <c r="D42" s="5" t="s">
        <v>45</v>
      </c>
      <c r="E42" s="7"/>
      <c r="F42" s="11">
        <v>5.4257999999999997</v>
      </c>
      <c r="G42" s="11">
        <v>3.2616000000000001</v>
      </c>
    </row>
    <row r="43" spans="1:7" x14ac:dyDescent="0.35">
      <c r="A43" s="2"/>
      <c r="B43" s="2" t="s">
        <v>172</v>
      </c>
      <c r="C43" s="2" t="s">
        <v>177</v>
      </c>
      <c r="D43" s="5" t="s">
        <v>48</v>
      </c>
      <c r="E43" s="7"/>
      <c r="F43" s="11">
        <v>4.5572999999999997</v>
      </c>
      <c r="G43" s="11">
        <v>3.1</v>
      </c>
    </row>
    <row r="44" spans="1:7" x14ac:dyDescent="0.35">
      <c r="A44" s="2"/>
      <c r="B44" s="2" t="s">
        <v>178</v>
      </c>
      <c r="C44" s="2" t="s">
        <v>179</v>
      </c>
      <c r="D44" s="5" t="s">
        <v>228</v>
      </c>
      <c r="E44" s="2"/>
      <c r="F44" s="11">
        <v>5.0198999999999998</v>
      </c>
      <c r="G44" s="11">
        <v>3.1617000000000002</v>
      </c>
    </row>
    <row r="45" spans="1:7" x14ac:dyDescent="0.35">
      <c r="A45" s="2"/>
      <c r="B45" s="2" t="s">
        <v>178</v>
      </c>
      <c r="C45" s="2" t="s">
        <v>180</v>
      </c>
      <c r="D45" s="5" t="s">
        <v>48</v>
      </c>
      <c r="E45" s="2"/>
      <c r="F45" s="11">
        <v>4.3211000000000004</v>
      </c>
      <c r="G45" s="11">
        <v>3.1985000000000001</v>
      </c>
    </row>
    <row r="46" spans="1:7" x14ac:dyDescent="0.35">
      <c r="A46" s="2"/>
      <c r="B46" s="2" t="s">
        <v>178</v>
      </c>
      <c r="C46" s="2" t="s">
        <v>181</v>
      </c>
      <c r="D46" s="5" t="s">
        <v>48</v>
      </c>
      <c r="E46" s="2"/>
      <c r="F46" s="11">
        <v>6.1459000000000001</v>
      </c>
      <c r="G46" s="11">
        <v>3.6185999999999998</v>
      </c>
    </row>
    <row r="47" spans="1:7" x14ac:dyDescent="0.35">
      <c r="A47" s="2"/>
      <c r="B47" s="2" t="s">
        <v>178</v>
      </c>
      <c r="C47" s="2" t="s">
        <v>182</v>
      </c>
      <c r="D47" s="5" t="s">
        <v>228</v>
      </c>
      <c r="E47" s="2"/>
      <c r="F47" s="11">
        <v>4.8334000000000001</v>
      </c>
      <c r="G47" s="11">
        <v>3.2593000000000001</v>
      </c>
    </row>
    <row r="48" spans="1:7" x14ac:dyDescent="0.35">
      <c r="A48" s="2"/>
      <c r="B48" s="2" t="s">
        <v>178</v>
      </c>
      <c r="C48" s="2" t="s">
        <v>183</v>
      </c>
      <c r="D48" s="5" t="s">
        <v>48</v>
      </c>
      <c r="E48" s="2"/>
      <c r="F48" s="11">
        <v>4.0408999999999997</v>
      </c>
      <c r="G48" s="11">
        <v>3.5529000000000002</v>
      </c>
    </row>
    <row r="49" spans="1:7" x14ac:dyDescent="0.35">
      <c r="A49" s="2"/>
      <c r="B49" s="2" t="s">
        <v>184</v>
      </c>
      <c r="C49" s="2" t="s">
        <v>185</v>
      </c>
      <c r="D49" s="5" t="s">
        <v>45</v>
      </c>
      <c r="E49" s="7"/>
      <c r="F49" s="11">
        <v>7.7054</v>
      </c>
      <c r="G49" s="11">
        <v>4.3331999999999997</v>
      </c>
    </row>
    <row r="50" spans="1:7" x14ac:dyDescent="0.35">
      <c r="A50" s="2"/>
      <c r="B50" s="2" t="s">
        <v>184</v>
      </c>
      <c r="C50" s="2" t="s">
        <v>186</v>
      </c>
      <c r="D50" s="5" t="s">
        <v>48</v>
      </c>
      <c r="E50" s="7"/>
      <c r="F50" s="11">
        <v>5.8841700000000001</v>
      </c>
      <c r="G50" s="11">
        <v>3.2357</v>
      </c>
    </row>
    <row r="51" spans="1:7" x14ac:dyDescent="0.35">
      <c r="A51" s="2"/>
      <c r="B51" s="2" t="s">
        <v>184</v>
      </c>
      <c r="C51" s="2" t="s">
        <v>187</v>
      </c>
      <c r="D51" s="5" t="s">
        <v>228</v>
      </c>
      <c r="E51" s="7"/>
      <c r="F51" s="11">
        <v>2.2136</v>
      </c>
      <c r="G51" s="11">
        <v>3.4039999999999999</v>
      </c>
    </row>
    <row r="52" spans="1:7" x14ac:dyDescent="0.35">
      <c r="A52" s="2"/>
      <c r="B52" s="2" t="s">
        <v>184</v>
      </c>
      <c r="C52" s="2" t="s">
        <v>188</v>
      </c>
      <c r="D52" s="5" t="s">
        <v>228</v>
      </c>
      <c r="E52" s="7"/>
      <c r="F52" s="11">
        <v>3.1295000000000002</v>
      </c>
      <c r="G52" s="11">
        <v>3.4270999999999998</v>
      </c>
    </row>
    <row r="53" spans="1:7" x14ac:dyDescent="0.35">
      <c r="A53" s="2"/>
      <c r="B53" s="2" t="s">
        <v>184</v>
      </c>
      <c r="C53" s="2" t="s">
        <v>189</v>
      </c>
      <c r="D53" s="5" t="s">
        <v>228</v>
      </c>
      <c r="E53" s="7"/>
      <c r="F53" s="11">
        <v>7.5986000000000002</v>
      </c>
      <c r="G53" s="11">
        <v>3.9178999999999999</v>
      </c>
    </row>
    <row r="54" spans="1:7" x14ac:dyDescent="0.35">
      <c r="A54" s="2"/>
      <c r="B54" s="2" t="s">
        <v>184</v>
      </c>
      <c r="C54" s="2" t="s">
        <v>190</v>
      </c>
      <c r="D54" s="5" t="s">
        <v>228</v>
      </c>
      <c r="E54" s="7"/>
      <c r="F54" s="11">
        <v>4.6951999999999998</v>
      </c>
      <c r="G54" s="11">
        <v>3.2475000000000001</v>
      </c>
    </row>
    <row r="55" spans="1:7" x14ac:dyDescent="0.35">
      <c r="A55" s="2"/>
      <c r="B55" s="2" t="s">
        <v>184</v>
      </c>
      <c r="C55" s="2" t="s">
        <v>191</v>
      </c>
      <c r="D55" s="5" t="s">
        <v>48</v>
      </c>
      <c r="E55" s="7"/>
      <c r="F55" s="11">
        <v>5.1454000000000004</v>
      </c>
      <c r="G55" s="11">
        <v>2.9674999999999998</v>
      </c>
    </row>
    <row r="56" spans="1:7" x14ac:dyDescent="0.35">
      <c r="A56" s="2"/>
      <c r="B56" s="2" t="s">
        <v>192</v>
      </c>
      <c r="C56" s="2" t="s">
        <v>193</v>
      </c>
      <c r="D56" s="5" t="s">
        <v>228</v>
      </c>
      <c r="E56" s="2"/>
      <c r="F56" s="11">
        <v>7.0487000000000002</v>
      </c>
      <c r="G56" s="11">
        <v>3.3104</v>
      </c>
    </row>
    <row r="57" spans="1:7" x14ac:dyDescent="0.35">
      <c r="A57" s="2"/>
      <c r="B57" s="2" t="s">
        <v>192</v>
      </c>
      <c r="C57" s="2" t="s">
        <v>194</v>
      </c>
      <c r="D57" s="5" t="s">
        <v>48</v>
      </c>
      <c r="E57" s="2"/>
      <c r="F57" s="11">
        <v>4.3295000000000003</v>
      </c>
      <c r="G57" s="11">
        <v>2.8045</v>
      </c>
    </row>
    <row r="58" spans="1:7" x14ac:dyDescent="0.35">
      <c r="A58" s="2"/>
      <c r="B58" s="2" t="s">
        <v>195</v>
      </c>
      <c r="C58" s="2" t="s">
        <v>196</v>
      </c>
      <c r="D58" s="5" t="s">
        <v>48</v>
      </c>
      <c r="E58" s="2"/>
      <c r="F58" s="11">
        <v>5.5537000000000001</v>
      </c>
      <c r="G58" s="11">
        <v>3.2650000000000001</v>
      </c>
    </row>
    <row r="59" spans="1:7" x14ac:dyDescent="0.35">
      <c r="A59" s="2"/>
      <c r="B59" s="2" t="s">
        <v>195</v>
      </c>
      <c r="C59" s="2" t="s">
        <v>197</v>
      </c>
      <c r="D59" s="5" t="s">
        <v>228</v>
      </c>
      <c r="E59" s="2"/>
      <c r="F59" s="11">
        <v>6.7576999999999998</v>
      </c>
      <c r="G59" s="11">
        <v>3.6118000000000001</v>
      </c>
    </row>
    <row r="60" spans="1:7" x14ac:dyDescent="0.35">
      <c r="A60" s="2"/>
      <c r="B60" s="2" t="s">
        <v>195</v>
      </c>
      <c r="C60" s="2" t="s">
        <v>198</v>
      </c>
      <c r="D60" s="5" t="s">
        <v>228</v>
      </c>
      <c r="E60" s="2"/>
      <c r="F60" s="11">
        <v>3.5736300000000001</v>
      </c>
      <c r="G60" s="11">
        <v>3.1248</v>
      </c>
    </row>
    <row r="61" spans="1:7" x14ac:dyDescent="0.35">
      <c r="A61" s="2"/>
      <c r="B61" s="2" t="s">
        <v>199</v>
      </c>
      <c r="C61" s="2" t="s">
        <v>34</v>
      </c>
      <c r="D61" s="5" t="s">
        <v>45</v>
      </c>
      <c r="E61" s="7"/>
      <c r="F61" s="11">
        <v>7.7996999999999996</v>
      </c>
      <c r="G61" s="11">
        <v>3.7486000000000002</v>
      </c>
    </row>
    <row r="62" spans="1:7" x14ac:dyDescent="0.35">
      <c r="A62" s="2"/>
      <c r="B62" s="2" t="s">
        <v>199</v>
      </c>
      <c r="C62" s="2" t="s">
        <v>200</v>
      </c>
      <c r="D62" s="5" t="s">
        <v>45</v>
      </c>
      <c r="E62" s="7"/>
      <c r="F62" s="11">
        <v>4.7144000000000004</v>
      </c>
      <c r="G62" s="11">
        <v>2.8614999999999999</v>
      </c>
    </row>
    <row r="63" spans="1:7" x14ac:dyDescent="0.35">
      <c r="A63" s="2"/>
      <c r="B63" s="2" t="s">
        <v>199</v>
      </c>
      <c r="C63" s="2" t="s">
        <v>201</v>
      </c>
      <c r="D63" s="5" t="s">
        <v>45</v>
      </c>
      <c r="E63" s="7"/>
      <c r="F63" s="11">
        <v>6.4046000000000003</v>
      </c>
      <c r="G63" s="11">
        <v>3.6467999999999998</v>
      </c>
    </row>
    <row r="64" spans="1:7" x14ac:dyDescent="0.35">
      <c r="A64" s="2"/>
      <c r="B64" s="2" t="s">
        <v>199</v>
      </c>
      <c r="C64" s="2" t="s">
        <v>17</v>
      </c>
      <c r="D64" s="5" t="s">
        <v>45</v>
      </c>
      <c r="E64" s="7"/>
      <c r="F64" s="11">
        <v>7.3699000000000003</v>
      </c>
      <c r="G64" s="11">
        <v>3.8980000000000001</v>
      </c>
    </row>
    <row r="65" spans="1:7" x14ac:dyDescent="0.35">
      <c r="A65" s="2"/>
      <c r="B65" s="2" t="s">
        <v>199</v>
      </c>
      <c r="C65" s="2" t="s">
        <v>202</v>
      </c>
      <c r="D65" s="5" t="s">
        <v>45</v>
      </c>
      <c r="E65" s="7"/>
      <c r="F65" s="11">
        <v>6.4478999999999997</v>
      </c>
      <c r="G65" s="11">
        <v>3.5680999999999998</v>
      </c>
    </row>
    <row r="66" spans="1:7" x14ac:dyDescent="0.35">
      <c r="A66" s="2"/>
      <c r="B66" s="2" t="s">
        <v>199</v>
      </c>
      <c r="C66" s="2" t="s">
        <v>203</v>
      </c>
      <c r="D66" s="5" t="s">
        <v>45</v>
      </c>
      <c r="E66" s="7"/>
      <c r="F66" s="11">
        <v>5.3803000000000001</v>
      </c>
      <c r="G66" s="11">
        <v>3.2584</v>
      </c>
    </row>
    <row r="67" spans="1:7" x14ac:dyDescent="0.35">
      <c r="A67" s="2"/>
      <c r="B67" s="2" t="s">
        <v>204</v>
      </c>
      <c r="C67" s="2" t="s">
        <v>205</v>
      </c>
      <c r="D67" s="5" t="s">
        <v>48</v>
      </c>
      <c r="E67" s="2"/>
      <c r="F67" s="12">
        <v>6.3445999999999998</v>
      </c>
      <c r="G67" s="11">
        <v>3.6762999999999999</v>
      </c>
    </row>
    <row r="68" spans="1:7" x14ac:dyDescent="0.35">
      <c r="A68" s="2"/>
      <c r="B68" s="2" t="s">
        <v>204</v>
      </c>
      <c r="C68" s="2" t="s">
        <v>206</v>
      </c>
      <c r="D68" s="5" t="s">
        <v>228</v>
      </c>
      <c r="E68" s="2"/>
      <c r="F68" s="11">
        <v>6.0909000000000004</v>
      </c>
      <c r="G68" s="11">
        <v>3.3683000000000001</v>
      </c>
    </row>
    <row r="69" spans="1:7" x14ac:dyDescent="0.35">
      <c r="A69" s="2"/>
      <c r="B69" s="2" t="s">
        <v>204</v>
      </c>
      <c r="C69" s="2" t="s">
        <v>236</v>
      </c>
      <c r="D69" s="5" t="s">
        <v>48</v>
      </c>
      <c r="E69" s="2"/>
      <c r="F69" s="11">
        <v>5.8211000000000004</v>
      </c>
      <c r="G69" s="11">
        <v>3.6124999999999998</v>
      </c>
    </row>
    <row r="70" spans="1:7" x14ac:dyDescent="0.35">
      <c r="A70" s="2"/>
      <c r="B70" s="2" t="s">
        <v>207</v>
      </c>
      <c r="C70" s="2" t="s">
        <v>208</v>
      </c>
      <c r="D70" s="5" t="s">
        <v>228</v>
      </c>
      <c r="E70" s="2"/>
      <c r="F70" s="11">
        <v>6.3121999999999998</v>
      </c>
      <c r="G70" s="11">
        <v>2.9319000000000002</v>
      </c>
    </row>
    <row r="71" spans="1:7" x14ac:dyDescent="0.35">
      <c r="A71" s="2"/>
      <c r="B71" s="2" t="s">
        <v>207</v>
      </c>
      <c r="C71" s="2" t="s">
        <v>209</v>
      </c>
      <c r="D71" s="5" t="s">
        <v>48</v>
      </c>
      <c r="E71" s="2"/>
      <c r="F71" s="11">
        <v>6.7892999999999999</v>
      </c>
      <c r="G71" s="11">
        <v>3.7549999999999999</v>
      </c>
    </row>
    <row r="72" spans="1:7" x14ac:dyDescent="0.35">
      <c r="A72" s="2"/>
      <c r="B72" s="2" t="s">
        <v>207</v>
      </c>
      <c r="C72" s="2" t="s">
        <v>210</v>
      </c>
      <c r="D72" s="5" t="s">
        <v>48</v>
      </c>
      <c r="E72" s="2"/>
      <c r="F72" s="11">
        <v>5.6897000000000002</v>
      </c>
      <c r="G72" s="11">
        <v>3.0425</v>
      </c>
    </row>
    <row r="73" spans="1:7" x14ac:dyDescent="0.35">
      <c r="A73" s="2"/>
      <c r="B73" s="2" t="s">
        <v>207</v>
      </c>
      <c r="C73" s="2" t="s">
        <v>211</v>
      </c>
      <c r="D73" s="5" t="s">
        <v>228</v>
      </c>
      <c r="E73" s="2"/>
      <c r="F73" s="11">
        <v>4.6420000000000003</v>
      </c>
      <c r="G73" s="11">
        <v>3.0630000000000002</v>
      </c>
    </row>
    <row r="74" spans="1:7" x14ac:dyDescent="0.35">
      <c r="A74" s="2" t="s">
        <v>221</v>
      </c>
      <c r="B74" s="2" t="s">
        <v>221</v>
      </c>
      <c r="C74" s="2" t="s">
        <v>231</v>
      </c>
      <c r="D74" s="5" t="s">
        <v>45</v>
      </c>
      <c r="E74" s="7"/>
      <c r="F74" s="11"/>
      <c r="G74" s="11" t="s">
        <v>240</v>
      </c>
    </row>
    <row r="75" spans="1:7" x14ac:dyDescent="0.35">
      <c r="A75" s="2"/>
      <c r="B75" s="2" t="s">
        <v>221</v>
      </c>
      <c r="C75" s="2" t="s">
        <v>232</v>
      </c>
      <c r="D75" s="5" t="s">
        <v>228</v>
      </c>
      <c r="E75" s="7"/>
      <c r="F75" s="11">
        <v>7.0739999999999998</v>
      </c>
      <c r="G75" s="11" t="s">
        <v>240</v>
      </c>
    </row>
    <row r="76" spans="1:7" x14ac:dyDescent="0.35">
      <c r="A76" s="2"/>
      <c r="B76" s="2" t="s">
        <v>221</v>
      </c>
      <c r="C76" s="2" t="s">
        <v>233</v>
      </c>
      <c r="D76" s="5" t="s">
        <v>48</v>
      </c>
      <c r="E76" s="7"/>
      <c r="F76" s="11">
        <v>1.9411</v>
      </c>
      <c r="G76" s="11" t="s">
        <v>240</v>
      </c>
    </row>
    <row r="77" spans="1:7" x14ac:dyDescent="0.35">
      <c r="A77" s="2"/>
      <c r="B77" s="2" t="s">
        <v>221</v>
      </c>
      <c r="C77" s="2" t="s">
        <v>234</v>
      </c>
      <c r="D77" s="5" t="s">
        <v>228</v>
      </c>
      <c r="E77" s="7"/>
      <c r="F77" s="11">
        <v>4.1881000000000004</v>
      </c>
      <c r="G77" s="11" t="s">
        <v>240</v>
      </c>
    </row>
    <row r="78" spans="1:7" x14ac:dyDescent="0.35">
      <c r="A78" s="2"/>
      <c r="B78" s="2" t="s">
        <v>221</v>
      </c>
      <c r="C78" s="2" t="s">
        <v>235</v>
      </c>
      <c r="D78" s="5" t="s">
        <v>48</v>
      </c>
      <c r="E78" s="7"/>
      <c r="F78" s="11">
        <v>2.6619999999999999</v>
      </c>
      <c r="G78" s="11">
        <v>3.1659999999999999</v>
      </c>
    </row>
    <row r="79" spans="1:7" x14ac:dyDescent="0.35">
      <c r="A79" s="2" t="s">
        <v>18</v>
      </c>
      <c r="B79" s="2" t="s">
        <v>133</v>
      </c>
      <c r="C79" s="2" t="s">
        <v>134</v>
      </c>
      <c r="D79" s="5" t="s">
        <v>45</v>
      </c>
      <c r="E79" s="7"/>
      <c r="F79" s="11"/>
      <c r="G79" s="11" t="s">
        <v>240</v>
      </c>
    </row>
    <row r="80" spans="1:7" x14ac:dyDescent="0.35">
      <c r="A80" s="2"/>
      <c r="B80" s="2" t="s">
        <v>133</v>
      </c>
      <c r="C80" s="2" t="s">
        <v>135</v>
      </c>
      <c r="D80" s="5" t="s">
        <v>48</v>
      </c>
      <c r="E80" s="7"/>
      <c r="F80" s="11"/>
      <c r="G80" s="11">
        <v>2.7660999999999998</v>
      </c>
    </row>
    <row r="81" spans="1:7" x14ac:dyDescent="0.35">
      <c r="A81" s="2"/>
      <c r="B81" s="2" t="s">
        <v>133</v>
      </c>
      <c r="C81" s="2" t="s">
        <v>42</v>
      </c>
      <c r="D81" s="5" t="s">
        <v>45</v>
      </c>
      <c r="E81" s="7"/>
      <c r="F81" s="11">
        <v>4.7217000000000002</v>
      </c>
      <c r="G81" s="11" t="s">
        <v>240</v>
      </c>
    </row>
    <row r="82" spans="1:7" x14ac:dyDescent="0.35">
      <c r="A82" s="2"/>
      <c r="B82" s="2" t="s">
        <v>133</v>
      </c>
      <c r="C82" s="2" t="s">
        <v>136</v>
      </c>
      <c r="D82" s="5" t="s">
        <v>48</v>
      </c>
      <c r="E82" s="7"/>
      <c r="F82" s="11"/>
      <c r="G82" s="11" t="s">
        <v>244</v>
      </c>
    </row>
    <row r="83" spans="1:7" x14ac:dyDescent="0.35">
      <c r="A83" s="2"/>
      <c r="B83" s="2" t="s">
        <v>133</v>
      </c>
      <c r="C83" s="2" t="s">
        <v>37</v>
      </c>
      <c r="D83" s="5" t="s">
        <v>45</v>
      </c>
      <c r="E83" s="7"/>
      <c r="F83" s="11"/>
      <c r="G83" s="11">
        <v>2.6894999999999998</v>
      </c>
    </row>
    <row r="84" spans="1:7" x14ac:dyDescent="0.35">
      <c r="A84" s="2"/>
      <c r="B84" s="2" t="s">
        <v>133</v>
      </c>
      <c r="C84" s="2" t="s">
        <v>41</v>
      </c>
      <c r="D84" s="5" t="s">
        <v>45</v>
      </c>
      <c r="E84" s="7"/>
      <c r="F84" s="11"/>
      <c r="G84" s="11" t="s">
        <v>240</v>
      </c>
    </row>
    <row r="85" spans="1:7" x14ac:dyDescent="0.35">
      <c r="A85" s="2"/>
      <c r="B85" s="2" t="s">
        <v>133</v>
      </c>
      <c r="C85" s="2" t="s">
        <v>39</v>
      </c>
      <c r="D85" s="5" t="s">
        <v>45</v>
      </c>
      <c r="E85" s="7"/>
      <c r="F85" s="11"/>
      <c r="G85" s="11" t="s">
        <v>240</v>
      </c>
    </row>
    <row r="86" spans="1:7" x14ac:dyDescent="0.35">
      <c r="A86" s="2"/>
      <c r="B86" s="2" t="s">
        <v>133</v>
      </c>
      <c r="C86" s="2" t="s">
        <v>137</v>
      </c>
      <c r="D86" s="5" t="s">
        <v>45</v>
      </c>
      <c r="E86" s="7"/>
      <c r="F86" s="11"/>
      <c r="G86" s="11" t="s">
        <v>240</v>
      </c>
    </row>
    <row r="87" spans="1:7" x14ac:dyDescent="0.35">
      <c r="A87" s="2"/>
      <c r="B87" s="2" t="s">
        <v>133</v>
      </c>
      <c r="C87" s="2" t="s">
        <v>138</v>
      </c>
      <c r="D87" s="5" t="s">
        <v>228</v>
      </c>
      <c r="E87" s="7"/>
      <c r="F87" s="11">
        <v>4.1254</v>
      </c>
      <c r="G87" s="11">
        <v>2.8729</v>
      </c>
    </row>
    <row r="88" spans="1:7" x14ac:dyDescent="0.35">
      <c r="A88" s="2"/>
      <c r="B88" s="2" t="s">
        <v>133</v>
      </c>
      <c r="C88" s="2" t="s">
        <v>139</v>
      </c>
      <c r="D88" s="5" t="s">
        <v>230</v>
      </c>
      <c r="E88" s="7"/>
      <c r="F88" s="11">
        <v>3.1128999999999998</v>
      </c>
      <c r="G88" s="11" t="s">
        <v>240</v>
      </c>
    </row>
    <row r="89" spans="1:7" x14ac:dyDescent="0.35">
      <c r="A89" s="2"/>
      <c r="B89" s="2" t="s">
        <v>133</v>
      </c>
      <c r="C89" s="2" t="s">
        <v>140</v>
      </c>
      <c r="D89" s="5" t="s">
        <v>230</v>
      </c>
      <c r="E89" s="7"/>
      <c r="F89" s="11"/>
      <c r="G89" s="11" t="s">
        <v>240</v>
      </c>
    </row>
    <row r="90" spans="1:7" x14ac:dyDescent="0.35">
      <c r="A90" s="2"/>
      <c r="B90" s="2" t="s">
        <v>133</v>
      </c>
      <c r="C90" s="2" t="s">
        <v>38</v>
      </c>
      <c r="D90" s="5" t="s">
        <v>45</v>
      </c>
      <c r="E90" s="7"/>
      <c r="F90" s="11"/>
      <c r="G90" s="11" t="s">
        <v>240</v>
      </c>
    </row>
    <row r="91" spans="1:7" x14ac:dyDescent="0.35">
      <c r="A91" s="2"/>
      <c r="B91" s="2" t="s">
        <v>133</v>
      </c>
      <c r="C91" s="2" t="s">
        <v>141</v>
      </c>
      <c r="D91" s="5" t="s">
        <v>228</v>
      </c>
      <c r="E91" s="7"/>
      <c r="F91" s="11"/>
      <c r="G91" s="11">
        <v>1.5043</v>
      </c>
    </row>
    <row r="92" spans="1:7" x14ac:dyDescent="0.35">
      <c r="A92" s="2"/>
      <c r="B92" s="2" t="s">
        <v>133</v>
      </c>
      <c r="C92" s="2" t="s">
        <v>142</v>
      </c>
      <c r="D92" s="5" t="s">
        <v>48</v>
      </c>
      <c r="E92" s="7"/>
      <c r="F92" s="11"/>
      <c r="G92" s="11">
        <v>2.1707000000000001</v>
      </c>
    </row>
    <row r="93" spans="1:7" x14ac:dyDescent="0.35">
      <c r="A93" s="2"/>
      <c r="B93" s="2" t="s">
        <v>133</v>
      </c>
      <c r="C93" s="2" t="s">
        <v>143</v>
      </c>
      <c r="D93" s="5" t="s">
        <v>228</v>
      </c>
      <c r="E93" s="7"/>
      <c r="F93" s="11"/>
      <c r="G93" s="11">
        <v>2.0799999999999999E-2</v>
      </c>
    </row>
    <row r="94" spans="1:7" x14ac:dyDescent="0.35">
      <c r="A94" s="2"/>
      <c r="B94" s="2" t="s">
        <v>144</v>
      </c>
      <c r="C94" s="2" t="s">
        <v>145</v>
      </c>
      <c r="D94" s="5" t="s">
        <v>45</v>
      </c>
      <c r="E94" s="7"/>
      <c r="F94" s="11">
        <v>6.5734000000000004</v>
      </c>
      <c r="G94" s="11">
        <v>3.5209999999999999</v>
      </c>
    </row>
    <row r="95" spans="1:7" x14ac:dyDescent="0.35">
      <c r="A95" s="2"/>
      <c r="B95" s="2" t="s">
        <v>144</v>
      </c>
      <c r="C95" s="2" t="s">
        <v>146</v>
      </c>
      <c r="D95" s="5" t="s">
        <v>230</v>
      </c>
      <c r="E95" s="7"/>
      <c r="F95" s="11"/>
      <c r="G95" s="11">
        <v>1.6869000000000001</v>
      </c>
    </row>
    <row r="96" spans="1:7" x14ac:dyDescent="0.35">
      <c r="A96" s="2"/>
      <c r="B96" s="2" t="s">
        <v>144</v>
      </c>
      <c r="C96" s="2" t="s">
        <v>147</v>
      </c>
      <c r="D96" s="5" t="s">
        <v>45</v>
      </c>
      <c r="E96" s="7"/>
      <c r="F96" s="11">
        <v>4.5712999999999999</v>
      </c>
      <c r="G96" s="11">
        <v>2.9624999999999999</v>
      </c>
    </row>
    <row r="97" spans="1:7" x14ac:dyDescent="0.35">
      <c r="A97" s="2"/>
      <c r="B97" s="2" t="s">
        <v>148</v>
      </c>
      <c r="C97" s="2" t="s">
        <v>149</v>
      </c>
      <c r="D97" s="5" t="s">
        <v>48</v>
      </c>
      <c r="E97" s="2"/>
      <c r="F97" s="11"/>
      <c r="G97" s="11" t="s">
        <v>240</v>
      </c>
    </row>
    <row r="98" spans="1:7" x14ac:dyDescent="0.35">
      <c r="A98" s="2"/>
      <c r="B98" s="2" t="s">
        <v>148</v>
      </c>
      <c r="C98" s="2" t="s">
        <v>150</v>
      </c>
      <c r="D98" s="5" t="s">
        <v>48</v>
      </c>
      <c r="E98" s="2"/>
      <c r="F98" s="11">
        <v>3.2751000000000001</v>
      </c>
      <c r="G98" s="11">
        <v>1.8429</v>
      </c>
    </row>
    <row r="99" spans="1:7" x14ac:dyDescent="0.35">
      <c r="A99" s="2"/>
      <c r="B99" s="2" t="s">
        <v>148</v>
      </c>
      <c r="C99" s="2" t="s">
        <v>151</v>
      </c>
      <c r="D99" s="5" t="s">
        <v>228</v>
      </c>
      <c r="E99" s="2"/>
      <c r="F99" s="11"/>
      <c r="G99" s="11">
        <v>1.2689999999999999</v>
      </c>
    </row>
    <row r="100" spans="1:7" x14ac:dyDescent="0.35">
      <c r="A100" s="2"/>
      <c r="B100" s="2" t="s">
        <v>148</v>
      </c>
      <c r="C100" s="2" t="s">
        <v>152</v>
      </c>
      <c r="D100" s="5" t="s">
        <v>228</v>
      </c>
      <c r="E100" s="2"/>
      <c r="F100" s="11">
        <v>2.7090000000000001</v>
      </c>
      <c r="G100" s="11">
        <v>2.1061999999999999</v>
      </c>
    </row>
    <row r="101" spans="1:7" x14ac:dyDescent="0.35">
      <c r="A101" s="2"/>
      <c r="B101" s="2" t="s">
        <v>148</v>
      </c>
      <c r="C101" s="2" t="s">
        <v>153</v>
      </c>
      <c r="D101" s="5" t="s">
        <v>48</v>
      </c>
      <c r="E101" s="2"/>
      <c r="F101" s="11"/>
      <c r="G101" s="11" t="s">
        <v>240</v>
      </c>
    </row>
    <row r="102" spans="1:7" x14ac:dyDescent="0.35">
      <c r="A102" s="2"/>
      <c r="B102" s="2" t="s">
        <v>148</v>
      </c>
      <c r="C102" s="2" t="s">
        <v>154</v>
      </c>
      <c r="D102" s="5" t="s">
        <v>228</v>
      </c>
      <c r="E102" s="2"/>
      <c r="F102" s="11">
        <v>3.70831</v>
      </c>
      <c r="G102" s="11">
        <v>0.54779999999999995</v>
      </c>
    </row>
    <row r="103" spans="1:7" x14ac:dyDescent="0.35">
      <c r="A103" s="2"/>
      <c r="B103" s="2" t="s">
        <v>155</v>
      </c>
      <c r="C103" s="2" t="s">
        <v>156</v>
      </c>
      <c r="D103" s="5" t="s">
        <v>48</v>
      </c>
      <c r="E103" s="2"/>
      <c r="F103" s="11"/>
      <c r="G103" s="11">
        <v>1.6501999999999999</v>
      </c>
    </row>
    <row r="104" spans="1:7" x14ac:dyDescent="0.35">
      <c r="A104" s="2"/>
      <c r="B104" s="2" t="s">
        <v>155</v>
      </c>
      <c r="C104" s="2" t="s">
        <v>157</v>
      </c>
      <c r="D104" s="5" t="s">
        <v>48</v>
      </c>
      <c r="E104" s="2"/>
      <c r="F104" s="11"/>
      <c r="G104" s="11">
        <v>1.8672</v>
      </c>
    </row>
    <row r="105" spans="1:7" x14ac:dyDescent="0.35">
      <c r="A105" s="2"/>
      <c r="B105" s="2" t="s">
        <v>155</v>
      </c>
      <c r="C105" s="2" t="s">
        <v>158</v>
      </c>
      <c r="D105" s="5" t="s">
        <v>228</v>
      </c>
      <c r="E105" s="2"/>
      <c r="F105" s="11"/>
      <c r="G105" s="11">
        <v>0.29170000000000001</v>
      </c>
    </row>
    <row r="106" spans="1:7" x14ac:dyDescent="0.35">
      <c r="A106" s="2"/>
      <c r="B106" s="2" t="s">
        <v>155</v>
      </c>
      <c r="C106" s="2" t="s">
        <v>159</v>
      </c>
      <c r="D106" s="5" t="s">
        <v>228</v>
      </c>
      <c r="E106" s="2"/>
      <c r="F106" s="11">
        <v>2.9077999999999999</v>
      </c>
      <c r="G106" s="11">
        <v>3.2740999999999998</v>
      </c>
    </row>
    <row r="107" spans="1:7" x14ac:dyDescent="0.35">
      <c r="A107" s="2"/>
      <c r="B107" s="2" t="s">
        <v>155</v>
      </c>
      <c r="C107" s="2" t="s">
        <v>160</v>
      </c>
      <c r="D107" s="5" t="s">
        <v>228</v>
      </c>
      <c r="E107" s="2"/>
      <c r="F107" s="11"/>
      <c r="G107" s="11">
        <v>0.28939999999999999</v>
      </c>
    </row>
    <row r="108" spans="1:7" x14ac:dyDescent="0.35">
      <c r="A108" s="2"/>
      <c r="B108" s="2" t="s">
        <v>161</v>
      </c>
      <c r="C108" s="2" t="s">
        <v>162</v>
      </c>
      <c r="D108" s="5" t="s">
        <v>48</v>
      </c>
      <c r="E108" s="2"/>
      <c r="F108" s="11"/>
      <c r="G108" s="11" t="s">
        <v>240</v>
      </c>
    </row>
    <row r="109" spans="1:7" x14ac:dyDescent="0.35">
      <c r="A109" s="2"/>
      <c r="B109" s="2" t="s">
        <v>161</v>
      </c>
      <c r="C109" s="2" t="s">
        <v>163</v>
      </c>
      <c r="D109" s="5" t="s">
        <v>48</v>
      </c>
      <c r="E109" s="2"/>
      <c r="F109" s="11"/>
      <c r="G109" s="11">
        <v>1.9041999999999999</v>
      </c>
    </row>
    <row r="110" spans="1:7" x14ac:dyDescent="0.35">
      <c r="A110" s="2"/>
      <c r="B110" s="2" t="s">
        <v>161</v>
      </c>
      <c r="C110" s="2" t="s">
        <v>164</v>
      </c>
      <c r="D110" s="5" t="s">
        <v>228</v>
      </c>
      <c r="E110" s="2"/>
      <c r="F110" s="11"/>
      <c r="G110" s="11" t="s">
        <v>240</v>
      </c>
    </row>
    <row r="111" spans="1:7" x14ac:dyDescent="0.35">
      <c r="A111" s="2"/>
      <c r="B111" s="2" t="s">
        <v>165</v>
      </c>
      <c r="C111" s="2" t="s">
        <v>166</v>
      </c>
      <c r="D111" s="5" t="s">
        <v>48</v>
      </c>
      <c r="E111" s="2"/>
      <c r="F111" s="11"/>
      <c r="G111" s="11" t="s">
        <v>240</v>
      </c>
    </row>
    <row r="112" spans="1:7" x14ac:dyDescent="0.35">
      <c r="A112" s="2"/>
      <c r="B112" s="2" t="s">
        <v>165</v>
      </c>
      <c r="C112" s="2" t="s">
        <v>167</v>
      </c>
      <c r="D112" s="5" t="s">
        <v>48</v>
      </c>
      <c r="E112" s="2"/>
      <c r="F112" s="11">
        <v>4.6193999999999997</v>
      </c>
      <c r="G112" s="11">
        <v>3.3483000000000001</v>
      </c>
    </row>
    <row r="113" spans="1:7" x14ac:dyDescent="0.35">
      <c r="A113" s="2"/>
      <c r="B113" s="2" t="s">
        <v>168</v>
      </c>
      <c r="C113" s="2" t="s">
        <v>169</v>
      </c>
      <c r="D113" s="5" t="s">
        <v>48</v>
      </c>
      <c r="E113" s="2"/>
      <c r="F113" s="11"/>
      <c r="G113" s="11" t="s">
        <v>240</v>
      </c>
    </row>
    <row r="114" spans="1:7" x14ac:dyDescent="0.35">
      <c r="A114" s="2"/>
      <c r="B114" s="2" t="s">
        <v>168</v>
      </c>
      <c r="C114" s="9" t="s">
        <v>227</v>
      </c>
      <c r="D114" s="10" t="s">
        <v>228</v>
      </c>
      <c r="E114" s="9"/>
      <c r="F114" s="11"/>
      <c r="G114" s="11" t="s">
        <v>240</v>
      </c>
    </row>
    <row r="115" spans="1:7" x14ac:dyDescent="0.35">
      <c r="A115" s="2"/>
      <c r="B115" s="2" t="s">
        <v>168</v>
      </c>
      <c r="C115" s="9" t="s">
        <v>241</v>
      </c>
      <c r="D115" s="10" t="s">
        <v>228</v>
      </c>
      <c r="E115" s="9"/>
      <c r="F115" s="11"/>
      <c r="G115" s="11" t="s">
        <v>240</v>
      </c>
    </row>
    <row r="116" spans="1:7" x14ac:dyDescent="0.35">
      <c r="A116" s="2"/>
      <c r="B116" s="2" t="s">
        <v>170</v>
      </c>
      <c r="C116" s="2" t="s">
        <v>171</v>
      </c>
      <c r="D116" s="5" t="s">
        <v>48</v>
      </c>
      <c r="E116" s="2"/>
      <c r="F116" s="11"/>
      <c r="G116" s="11">
        <v>2.6225999999999998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8711-A359-4E7E-9864-1181E43BC97B}">
  <sheetPr codeName="Sheet10"/>
  <dimension ref="A2:T117"/>
  <sheetViews>
    <sheetView showGridLines="0" topLeftCell="E1" zoomScale="62" zoomScaleNormal="62" workbookViewId="0">
      <selection activeCell="L19" sqref="L19"/>
    </sheetView>
  </sheetViews>
  <sheetFormatPr defaultRowHeight="14.5" x14ac:dyDescent="0.35"/>
  <cols>
    <col min="1" max="1" width="11.81640625" bestFit="1" customWidth="1"/>
    <col min="2" max="2" width="36.453125" hidden="1" customWidth="1"/>
    <col min="3" max="3" width="24" bestFit="1" customWidth="1"/>
    <col min="4" max="4" width="23.08984375" style="4" customWidth="1"/>
    <col min="5" max="5" width="9.08984375" customWidth="1"/>
    <col min="6" max="20" width="15.26953125" style="8" customWidth="1"/>
  </cols>
  <sheetData>
    <row r="2" spans="1:20" x14ac:dyDescent="0.35">
      <c r="A2" s="6" t="s">
        <v>0</v>
      </c>
      <c r="B2" s="6" t="s">
        <v>220</v>
      </c>
      <c r="C2" s="6" t="s">
        <v>1</v>
      </c>
      <c r="D2" s="6" t="s">
        <v>229</v>
      </c>
      <c r="E2" s="6" t="s">
        <v>238</v>
      </c>
      <c r="F2" s="13" t="s">
        <v>263</v>
      </c>
      <c r="G2" s="13" t="s">
        <v>263</v>
      </c>
      <c r="H2" s="13"/>
      <c r="I2" s="13"/>
      <c r="J2" s="13"/>
      <c r="K2" s="13" t="s">
        <v>264</v>
      </c>
      <c r="L2" s="13" t="s">
        <v>264</v>
      </c>
      <c r="M2" s="13"/>
      <c r="N2" s="13"/>
      <c r="O2" s="13"/>
      <c r="P2" s="13" t="s">
        <v>265</v>
      </c>
      <c r="Q2" s="13" t="s">
        <v>265</v>
      </c>
      <c r="R2" s="13"/>
      <c r="S2" s="13"/>
      <c r="T2" s="13"/>
    </row>
    <row r="3" spans="1:20" s="18" customFormat="1" x14ac:dyDescent="0.3">
      <c r="A3" s="16"/>
      <c r="B3" s="16"/>
      <c r="C3" s="16"/>
      <c r="D3" s="16"/>
      <c r="E3" s="16"/>
      <c r="F3" s="17" t="s">
        <v>266</v>
      </c>
      <c r="G3" s="17" t="s">
        <v>267</v>
      </c>
      <c r="H3" s="13" t="s">
        <v>263</v>
      </c>
      <c r="I3" s="13"/>
      <c r="J3" s="13"/>
      <c r="K3" s="17" t="s">
        <v>266</v>
      </c>
      <c r="L3" s="17" t="s">
        <v>267</v>
      </c>
      <c r="M3" s="13" t="s">
        <v>264</v>
      </c>
      <c r="N3" s="13"/>
      <c r="O3" s="13"/>
      <c r="P3" s="17" t="s">
        <v>266</v>
      </c>
      <c r="Q3" s="17" t="s">
        <v>267</v>
      </c>
      <c r="R3" s="13" t="s">
        <v>265</v>
      </c>
      <c r="S3" s="13"/>
      <c r="T3" s="13"/>
    </row>
    <row r="4" spans="1:20" x14ac:dyDescent="0.35">
      <c r="A4" s="2" t="s">
        <v>3</v>
      </c>
      <c r="B4" s="2" t="s">
        <v>212</v>
      </c>
      <c r="C4" s="2" t="s">
        <v>213</v>
      </c>
      <c r="D4" s="5" t="s">
        <v>45</v>
      </c>
      <c r="E4" s="7"/>
      <c r="F4" s="19">
        <v>1675211</v>
      </c>
      <c r="G4" s="19">
        <v>166798</v>
      </c>
      <c r="H4" s="19">
        <f t="shared" ref="H4:H12" si="0">F4+G4</f>
        <v>1842009</v>
      </c>
      <c r="I4" s="11">
        <f>(F4/H4)*100</f>
        <v>90.944778228553716</v>
      </c>
      <c r="J4" s="11" cm="1">
        <f t="array" ref="J4:J117">LN(I4:I117)</f>
        <v>4.5102524896661382</v>
      </c>
      <c r="K4" s="19">
        <v>1822512</v>
      </c>
      <c r="L4" s="19">
        <v>155846</v>
      </c>
      <c r="M4" s="19">
        <f t="shared" ref="M4:M12" si="1">K4+L4</f>
        <v>1978358</v>
      </c>
      <c r="N4" s="11">
        <f>(K4/M4)*100</f>
        <v>92.122457108369673</v>
      </c>
      <c r="O4" s="11" cm="1">
        <f t="array" ref="O4:O117">LN(N4:N117)</f>
        <v>4.5231187475056887</v>
      </c>
      <c r="P4" s="19">
        <v>1573582</v>
      </c>
      <c r="Q4" s="19">
        <v>117435</v>
      </c>
      <c r="R4" s="19">
        <f t="shared" ref="R4:R12" si="2">P4+Q4</f>
        <v>1691017</v>
      </c>
      <c r="S4" s="11">
        <f>(P4/R4)*100</f>
        <v>93.055362542186145</v>
      </c>
      <c r="T4" s="11" cm="1">
        <f t="array" ref="T4:T117">LN(S4:S117)</f>
        <v>4.5331946121873292</v>
      </c>
    </row>
    <row r="5" spans="1:20" x14ac:dyDescent="0.35">
      <c r="A5" s="2"/>
      <c r="B5" s="2" t="s">
        <v>212</v>
      </c>
      <c r="C5" s="2" t="s">
        <v>214</v>
      </c>
      <c r="D5" s="5" t="s">
        <v>45</v>
      </c>
      <c r="E5" s="7"/>
      <c r="F5" s="19">
        <v>1038183</v>
      </c>
      <c r="G5" s="19">
        <v>103537</v>
      </c>
      <c r="H5" s="19">
        <f t="shared" si="0"/>
        <v>1141720</v>
      </c>
      <c r="I5" s="11">
        <f t="shared" ref="I5:I68" si="3">(F5/H5)*100</f>
        <v>90.931489331885231</v>
      </c>
      <c r="J5" s="11">
        <v>4.5101063584872829</v>
      </c>
      <c r="K5" s="19">
        <v>1106436</v>
      </c>
      <c r="L5" s="19">
        <v>85324</v>
      </c>
      <c r="M5" s="19">
        <f t="shared" si="1"/>
        <v>1191760</v>
      </c>
      <c r="N5" s="11">
        <f t="shared" ref="N5:N68" si="4">(K5/M5)*100</f>
        <v>92.840504799624085</v>
      </c>
      <c r="O5" s="11">
        <v>4.5308830186989084</v>
      </c>
      <c r="P5" s="19">
        <v>876844</v>
      </c>
      <c r="Q5" s="19">
        <v>63530</v>
      </c>
      <c r="R5" s="19">
        <f t="shared" si="2"/>
        <v>940374</v>
      </c>
      <c r="S5" s="11">
        <f t="shared" ref="S5:S68" si="5">(P5/R5)*100</f>
        <v>93.244177316684642</v>
      </c>
      <c r="T5" s="11">
        <v>4.535221614930232</v>
      </c>
    </row>
    <row r="6" spans="1:20" x14ac:dyDescent="0.35">
      <c r="A6" s="2"/>
      <c r="B6" s="2" t="s">
        <v>212</v>
      </c>
      <c r="C6" s="2" t="s">
        <v>215</v>
      </c>
      <c r="D6" s="5" t="s">
        <v>45</v>
      </c>
      <c r="E6" s="7"/>
      <c r="F6" s="19">
        <v>779117</v>
      </c>
      <c r="G6" s="19">
        <v>73318</v>
      </c>
      <c r="H6" s="19">
        <f t="shared" si="0"/>
        <v>852435</v>
      </c>
      <c r="I6" s="11">
        <f t="shared" si="3"/>
        <v>91.398992298533017</v>
      </c>
      <c r="J6" s="11">
        <v>4.5152344532191631</v>
      </c>
      <c r="K6" s="19">
        <v>763405</v>
      </c>
      <c r="L6" s="19">
        <v>53832</v>
      </c>
      <c r="M6" s="19">
        <f t="shared" si="1"/>
        <v>817237</v>
      </c>
      <c r="N6" s="11">
        <f t="shared" si="4"/>
        <v>93.412926727497663</v>
      </c>
      <c r="O6" s="11">
        <v>4.5370297374514896</v>
      </c>
      <c r="P6" s="19">
        <v>614630</v>
      </c>
      <c r="Q6" s="19">
        <v>37945</v>
      </c>
      <c r="R6" s="19">
        <f t="shared" si="2"/>
        <v>652575</v>
      </c>
      <c r="S6" s="11">
        <f t="shared" si="5"/>
        <v>94.185342680917898</v>
      </c>
      <c r="T6" s="11">
        <v>4.5452645716086</v>
      </c>
    </row>
    <row r="7" spans="1:20" x14ac:dyDescent="0.35">
      <c r="A7" s="2"/>
      <c r="B7" s="2" t="s">
        <v>216</v>
      </c>
      <c r="C7" s="2" t="s">
        <v>30</v>
      </c>
      <c r="D7" s="5" t="s">
        <v>45</v>
      </c>
      <c r="E7" s="7"/>
      <c r="F7" s="19">
        <v>634825</v>
      </c>
      <c r="G7" s="19">
        <v>75111</v>
      </c>
      <c r="H7" s="19">
        <f t="shared" si="0"/>
        <v>709936</v>
      </c>
      <c r="I7" s="11">
        <f t="shared" si="3"/>
        <v>89.420032228257199</v>
      </c>
      <c r="J7" s="11">
        <v>4.4933447312201871</v>
      </c>
      <c r="K7" s="19">
        <v>643277</v>
      </c>
      <c r="L7" s="19">
        <v>76368</v>
      </c>
      <c r="M7" s="19">
        <f t="shared" si="1"/>
        <v>719645</v>
      </c>
      <c r="N7" s="11">
        <f t="shared" si="4"/>
        <v>89.388101077614664</v>
      </c>
      <c r="O7" s="11">
        <v>4.4929875757553699</v>
      </c>
      <c r="P7" s="19">
        <v>717583</v>
      </c>
      <c r="Q7" s="19">
        <v>79236</v>
      </c>
      <c r="R7" s="19">
        <f t="shared" si="2"/>
        <v>796819</v>
      </c>
      <c r="S7" s="11">
        <f t="shared" si="5"/>
        <v>90.055960010993715</v>
      </c>
      <c r="T7" s="11">
        <v>4.5004312550064078</v>
      </c>
    </row>
    <row r="8" spans="1:20" x14ac:dyDescent="0.35">
      <c r="A8" s="2"/>
      <c r="B8" s="2" t="s">
        <v>216</v>
      </c>
      <c r="C8" s="2" t="s">
        <v>29</v>
      </c>
      <c r="D8" s="5" t="s">
        <v>45</v>
      </c>
      <c r="E8" s="7"/>
      <c r="F8" s="19">
        <v>290045</v>
      </c>
      <c r="G8" s="19">
        <v>30139</v>
      </c>
      <c r="H8" s="19">
        <f t="shared" si="0"/>
        <v>320184</v>
      </c>
      <c r="I8" s="11">
        <f t="shared" si="3"/>
        <v>90.586974989381105</v>
      </c>
      <c r="J8" s="11">
        <v>4.5063104387997956</v>
      </c>
      <c r="K8" s="19">
        <v>312198</v>
      </c>
      <c r="L8" s="19">
        <v>27760</v>
      </c>
      <c r="M8" s="19">
        <f t="shared" si="1"/>
        <v>339958</v>
      </c>
      <c r="N8" s="11">
        <f t="shared" si="4"/>
        <v>91.834285411727336</v>
      </c>
      <c r="O8" s="11">
        <v>4.5199857073309433</v>
      </c>
      <c r="P8" s="19">
        <v>336725</v>
      </c>
      <c r="Q8" s="19">
        <v>27125</v>
      </c>
      <c r="R8" s="19">
        <f t="shared" si="2"/>
        <v>363850</v>
      </c>
      <c r="S8" s="11">
        <f t="shared" si="5"/>
        <v>92.54500480967431</v>
      </c>
      <c r="T8" s="11">
        <v>4.5276950646798744</v>
      </c>
    </row>
    <row r="9" spans="1:20" x14ac:dyDescent="0.35">
      <c r="A9" s="2"/>
      <c r="B9" s="2" t="s">
        <v>216</v>
      </c>
      <c r="C9" s="2" t="s">
        <v>31</v>
      </c>
      <c r="D9" s="5" t="s">
        <v>45</v>
      </c>
      <c r="E9" s="7"/>
      <c r="F9" s="19">
        <v>185593</v>
      </c>
      <c r="G9" s="19">
        <v>20914</v>
      </c>
      <c r="H9" s="19">
        <f t="shared" si="0"/>
        <v>206507</v>
      </c>
      <c r="I9" s="11">
        <f t="shared" si="3"/>
        <v>89.872498268823819</v>
      </c>
      <c r="J9" s="11">
        <v>4.4983919799800649</v>
      </c>
      <c r="K9" s="19">
        <v>211688</v>
      </c>
      <c r="L9" s="19">
        <v>18663</v>
      </c>
      <c r="M9" s="19">
        <f t="shared" si="1"/>
        <v>230351</v>
      </c>
      <c r="N9" s="11">
        <f t="shared" si="4"/>
        <v>91.898016505246332</v>
      </c>
      <c r="O9" s="11">
        <v>4.520679445943153</v>
      </c>
      <c r="P9" s="19">
        <v>192157</v>
      </c>
      <c r="Q9" s="19">
        <v>15010</v>
      </c>
      <c r="R9" s="19">
        <f t="shared" si="2"/>
        <v>207167</v>
      </c>
      <c r="S9" s="11">
        <f t="shared" si="5"/>
        <v>92.754637562932317</v>
      </c>
      <c r="T9" s="11">
        <v>4.5299577009160679</v>
      </c>
    </row>
    <row r="10" spans="1:20" x14ac:dyDescent="0.35">
      <c r="A10" s="2"/>
      <c r="B10" s="2" t="s">
        <v>217</v>
      </c>
      <c r="C10" s="2" t="s">
        <v>218</v>
      </c>
      <c r="D10" s="5" t="s">
        <v>48</v>
      </c>
      <c r="E10" s="7"/>
      <c r="F10" s="19">
        <v>509778</v>
      </c>
      <c r="G10" s="19">
        <v>42523</v>
      </c>
      <c r="H10" s="19">
        <f t="shared" si="0"/>
        <v>552301</v>
      </c>
      <c r="I10" s="11">
        <f t="shared" si="3"/>
        <v>92.300756290501013</v>
      </c>
      <c r="J10" s="11">
        <v>4.5250523353051504</v>
      </c>
      <c r="K10" s="19">
        <v>500022</v>
      </c>
      <c r="L10" s="19">
        <v>50910</v>
      </c>
      <c r="M10" s="19">
        <f t="shared" si="1"/>
        <v>550932</v>
      </c>
      <c r="N10" s="11">
        <f t="shared" si="4"/>
        <v>90.759295158023136</v>
      </c>
      <c r="O10" s="11">
        <v>4.5082108938835033</v>
      </c>
      <c r="P10" s="19">
        <v>537026</v>
      </c>
      <c r="Q10" s="19">
        <v>53406</v>
      </c>
      <c r="R10" s="19">
        <f t="shared" si="2"/>
        <v>590432</v>
      </c>
      <c r="S10" s="11">
        <f t="shared" si="5"/>
        <v>90.954758549672093</v>
      </c>
      <c r="T10" s="11">
        <v>4.5103622240976282</v>
      </c>
    </row>
    <row r="11" spans="1:20" x14ac:dyDescent="0.35">
      <c r="A11" s="2"/>
      <c r="B11" s="2" t="s">
        <v>217</v>
      </c>
      <c r="C11" s="2" t="s">
        <v>219</v>
      </c>
      <c r="D11" s="5" t="s">
        <v>48</v>
      </c>
      <c r="E11" s="7"/>
      <c r="F11" s="19">
        <v>585592</v>
      </c>
      <c r="G11" s="19">
        <v>49970</v>
      </c>
      <c r="H11" s="19">
        <f t="shared" si="0"/>
        <v>635562</v>
      </c>
      <c r="I11" s="11">
        <f t="shared" si="3"/>
        <v>92.13766713554304</v>
      </c>
      <c r="J11" s="11">
        <v>4.5232838404933364</v>
      </c>
      <c r="K11" s="19">
        <v>581080</v>
      </c>
      <c r="L11" s="19">
        <v>54310</v>
      </c>
      <c r="M11" s="19">
        <f t="shared" si="1"/>
        <v>635390</v>
      </c>
      <c r="N11" s="11">
        <f t="shared" si="4"/>
        <v>91.452493743999753</v>
      </c>
      <c r="O11" s="11">
        <v>4.5158196433989248</v>
      </c>
      <c r="P11" s="19">
        <v>668109</v>
      </c>
      <c r="Q11" s="19">
        <v>54745</v>
      </c>
      <c r="R11" s="19">
        <f t="shared" si="2"/>
        <v>722854</v>
      </c>
      <c r="S11" s="11">
        <f t="shared" si="5"/>
        <v>92.426548099616241</v>
      </c>
      <c r="T11" s="11">
        <v>4.5264142544753998</v>
      </c>
    </row>
    <row r="12" spans="1:20" x14ac:dyDescent="0.35">
      <c r="A12" s="2" t="s">
        <v>28</v>
      </c>
      <c r="B12" s="2" t="s">
        <v>237</v>
      </c>
      <c r="C12" s="2" t="s">
        <v>28</v>
      </c>
      <c r="D12" s="5" t="s">
        <v>45</v>
      </c>
      <c r="E12" s="7"/>
      <c r="F12" s="19">
        <v>4737415</v>
      </c>
      <c r="G12" s="19">
        <v>439899</v>
      </c>
      <c r="H12" s="19">
        <f t="shared" si="0"/>
        <v>5177314</v>
      </c>
      <c r="I12" s="11">
        <f t="shared" si="3"/>
        <v>91.50333551335693</v>
      </c>
      <c r="J12" s="11">
        <v>4.516375425314946</v>
      </c>
      <c r="K12" s="19">
        <v>4875102</v>
      </c>
      <c r="L12" s="19">
        <v>377294</v>
      </c>
      <c r="M12" s="19">
        <f t="shared" si="1"/>
        <v>5252396</v>
      </c>
      <c r="N12" s="11">
        <f t="shared" si="4"/>
        <v>92.816725928509584</v>
      </c>
      <c r="O12" s="11">
        <v>4.5306268598501394</v>
      </c>
      <c r="P12" s="19">
        <v>5072737</v>
      </c>
      <c r="Q12" s="19">
        <v>354496</v>
      </c>
      <c r="R12" s="19">
        <f t="shared" si="2"/>
        <v>5427233</v>
      </c>
      <c r="S12" s="11">
        <f t="shared" si="5"/>
        <v>93.468200093859991</v>
      </c>
      <c r="T12" s="11">
        <v>4.5376212724974749</v>
      </c>
    </row>
    <row r="13" spans="1:20" x14ac:dyDescent="0.35">
      <c r="A13" s="2" t="s">
        <v>11</v>
      </c>
      <c r="B13" s="2" t="s">
        <v>101</v>
      </c>
      <c r="C13" s="2" t="s">
        <v>128</v>
      </c>
      <c r="D13" s="5" t="s">
        <v>45</v>
      </c>
      <c r="E13" s="7"/>
      <c r="F13" s="19">
        <v>466645</v>
      </c>
      <c r="G13" s="19">
        <v>62358</v>
      </c>
      <c r="H13" s="19">
        <f>F13+G13</f>
        <v>529003</v>
      </c>
      <c r="I13" s="11">
        <f t="shared" si="3"/>
        <v>88.212165148401795</v>
      </c>
      <c r="J13" s="11">
        <v>4.4797448803543398</v>
      </c>
      <c r="K13" s="19">
        <v>496570</v>
      </c>
      <c r="L13" s="19">
        <v>59971</v>
      </c>
      <c r="M13" s="19">
        <f>K13+L13</f>
        <v>556541</v>
      </c>
      <c r="N13" s="11">
        <f t="shared" si="4"/>
        <v>89.224333876569744</v>
      </c>
      <c r="O13" s="11">
        <v>4.4911538036892891</v>
      </c>
      <c r="P13" s="19">
        <v>484334</v>
      </c>
      <c r="Q13" s="19">
        <v>50198</v>
      </c>
      <c r="R13" s="19">
        <f>P13+Q13</f>
        <v>534532</v>
      </c>
      <c r="S13" s="11">
        <f t="shared" si="5"/>
        <v>90.608981314495679</v>
      </c>
      <c r="T13" s="11">
        <v>4.5065533396423056</v>
      </c>
    </row>
    <row r="14" spans="1:20" x14ac:dyDescent="0.35">
      <c r="A14" s="2"/>
      <c r="B14" s="2" t="s">
        <v>101</v>
      </c>
      <c r="C14" s="2" t="s">
        <v>129</v>
      </c>
      <c r="D14" s="5" t="s">
        <v>45</v>
      </c>
      <c r="E14" s="7"/>
      <c r="F14" s="19">
        <v>1089295</v>
      </c>
      <c r="G14" s="19">
        <v>117816</v>
      </c>
      <c r="H14" s="19">
        <f t="shared" ref="H14:H77" si="6">F14+G14</f>
        <v>1207111</v>
      </c>
      <c r="I14" s="11">
        <f t="shared" si="3"/>
        <v>90.239837098659521</v>
      </c>
      <c r="J14" s="11">
        <v>4.502470982547095</v>
      </c>
      <c r="K14" s="19">
        <v>1160313</v>
      </c>
      <c r="L14" s="19">
        <v>98426</v>
      </c>
      <c r="M14" s="19">
        <f t="shared" ref="M14:M77" si="7">K14+L14</f>
        <v>1258739</v>
      </c>
      <c r="N14" s="11">
        <f t="shared" si="4"/>
        <v>92.18058707960904</v>
      </c>
      <c r="O14" s="11">
        <v>4.5237495561114072</v>
      </c>
      <c r="P14" s="19">
        <v>961194</v>
      </c>
      <c r="Q14" s="19">
        <v>72043</v>
      </c>
      <c r="R14" s="19">
        <f t="shared" ref="R14:R77" si="8">P14+Q14</f>
        <v>1033237</v>
      </c>
      <c r="S14" s="11">
        <f t="shared" si="5"/>
        <v>93.027446752294011</v>
      </c>
      <c r="T14" s="11">
        <v>4.5328945759807882</v>
      </c>
    </row>
    <row r="15" spans="1:20" x14ac:dyDescent="0.35">
      <c r="A15" s="2"/>
      <c r="B15" s="2" t="s">
        <v>101</v>
      </c>
      <c r="C15" s="2" t="s">
        <v>130</v>
      </c>
      <c r="D15" s="5" t="s">
        <v>45</v>
      </c>
      <c r="E15" s="7"/>
      <c r="F15" s="19">
        <v>1376447</v>
      </c>
      <c r="G15" s="19">
        <v>167974</v>
      </c>
      <c r="H15" s="19">
        <f t="shared" si="6"/>
        <v>1544421</v>
      </c>
      <c r="I15" s="11">
        <f t="shared" si="3"/>
        <v>89.123820512671088</v>
      </c>
      <c r="J15" s="11">
        <v>4.4900266445674619</v>
      </c>
      <c r="K15" s="19">
        <v>1452223</v>
      </c>
      <c r="L15" s="19">
        <v>140322</v>
      </c>
      <c r="M15" s="19">
        <f t="shared" si="7"/>
        <v>1592545</v>
      </c>
      <c r="N15" s="11">
        <f t="shared" si="4"/>
        <v>91.188820410098302</v>
      </c>
      <c r="O15" s="11">
        <v>4.5129323063437417</v>
      </c>
      <c r="P15" s="19">
        <v>1214160</v>
      </c>
      <c r="Q15" s="19">
        <v>104170</v>
      </c>
      <c r="R15" s="19">
        <f t="shared" si="8"/>
        <v>1318330</v>
      </c>
      <c r="S15" s="11">
        <f t="shared" si="5"/>
        <v>92.098336531824359</v>
      </c>
      <c r="T15" s="11">
        <v>4.5228568815544401</v>
      </c>
    </row>
    <row r="16" spans="1:20" x14ac:dyDescent="0.35">
      <c r="A16" s="2"/>
      <c r="B16" s="2" t="s">
        <v>101</v>
      </c>
      <c r="C16" s="2" t="s">
        <v>131</v>
      </c>
      <c r="D16" s="5" t="s">
        <v>45</v>
      </c>
      <c r="E16" s="7"/>
      <c r="F16" s="19">
        <v>2445768</v>
      </c>
      <c r="G16" s="19">
        <v>340604</v>
      </c>
      <c r="H16" s="19">
        <f t="shared" si="6"/>
        <v>2786372</v>
      </c>
      <c r="I16" s="11">
        <f t="shared" si="3"/>
        <v>87.776075843426497</v>
      </c>
      <c r="J16" s="11">
        <v>4.4747889788113557</v>
      </c>
      <c r="K16" s="19">
        <v>2589167</v>
      </c>
      <c r="L16" s="19">
        <v>308165</v>
      </c>
      <c r="M16" s="19">
        <f t="shared" si="7"/>
        <v>2897332</v>
      </c>
      <c r="N16" s="11">
        <f t="shared" si="4"/>
        <v>89.363835418239958</v>
      </c>
      <c r="O16" s="11">
        <v>4.4927160748139041</v>
      </c>
      <c r="P16" s="19">
        <v>2505069</v>
      </c>
      <c r="Q16" s="19">
        <v>231688</v>
      </c>
      <c r="R16" s="19">
        <f t="shared" si="8"/>
        <v>2736757</v>
      </c>
      <c r="S16" s="11">
        <f t="shared" si="5"/>
        <v>91.534213669682757</v>
      </c>
      <c r="T16" s="11">
        <v>4.5167128222780999</v>
      </c>
    </row>
    <row r="17" spans="1:20" x14ac:dyDescent="0.35">
      <c r="A17" s="2"/>
      <c r="B17" s="2" t="s">
        <v>101</v>
      </c>
      <c r="C17" s="2" t="s">
        <v>132</v>
      </c>
      <c r="D17" s="5" t="s">
        <v>45</v>
      </c>
      <c r="E17" s="7"/>
      <c r="F17" s="19">
        <v>1756261</v>
      </c>
      <c r="G17" s="19">
        <v>197147</v>
      </c>
      <c r="H17" s="19">
        <f t="shared" si="6"/>
        <v>1953408</v>
      </c>
      <c r="I17" s="11">
        <f t="shared" si="3"/>
        <v>89.907535957669879</v>
      </c>
      <c r="J17" s="11">
        <v>4.4987817639673739</v>
      </c>
      <c r="K17" s="19">
        <v>1799668</v>
      </c>
      <c r="L17" s="19">
        <v>206639</v>
      </c>
      <c r="M17" s="19">
        <f t="shared" si="7"/>
        <v>2006307</v>
      </c>
      <c r="N17" s="11">
        <f t="shared" si="4"/>
        <v>89.700529380598283</v>
      </c>
      <c r="O17" s="11">
        <v>4.4964766707262465</v>
      </c>
      <c r="P17" s="19">
        <v>1451622</v>
      </c>
      <c r="Q17" s="19">
        <v>141257</v>
      </c>
      <c r="R17" s="19">
        <f t="shared" si="8"/>
        <v>1592879</v>
      </c>
      <c r="S17" s="11">
        <f t="shared" si="5"/>
        <v>91.131969220512048</v>
      </c>
      <c r="T17" s="11">
        <v>4.512308667190533</v>
      </c>
    </row>
    <row r="18" spans="1:20" x14ac:dyDescent="0.35">
      <c r="A18" s="2"/>
      <c r="B18" s="2" t="s">
        <v>101</v>
      </c>
      <c r="C18" s="2" t="s">
        <v>114</v>
      </c>
      <c r="D18" s="5" t="s">
        <v>48</v>
      </c>
      <c r="E18" s="7"/>
      <c r="F18" s="19">
        <v>1066323</v>
      </c>
      <c r="G18" s="19">
        <v>109562</v>
      </c>
      <c r="H18" s="19">
        <f t="shared" si="6"/>
        <v>1175885</v>
      </c>
      <c r="I18" s="11">
        <f t="shared" si="3"/>
        <v>90.682592260297568</v>
      </c>
      <c r="J18" s="11">
        <v>4.5073654121329971</v>
      </c>
      <c r="K18" s="19">
        <v>119786</v>
      </c>
      <c r="L18" s="19">
        <v>102803</v>
      </c>
      <c r="M18" s="19">
        <f t="shared" si="7"/>
        <v>222589</v>
      </c>
      <c r="N18" s="11">
        <f t="shared" si="4"/>
        <v>53.814878542964841</v>
      </c>
      <c r="O18" s="11">
        <v>3.9855499817772628</v>
      </c>
      <c r="P18" s="19">
        <v>1283307</v>
      </c>
      <c r="Q18" s="19">
        <v>107215</v>
      </c>
      <c r="R18" s="19">
        <f t="shared" si="8"/>
        <v>1390522</v>
      </c>
      <c r="S18" s="11">
        <f t="shared" si="5"/>
        <v>92.28958621294737</v>
      </c>
      <c r="T18" s="11">
        <v>4.5249313097150168</v>
      </c>
    </row>
    <row r="19" spans="1:20" x14ac:dyDescent="0.35">
      <c r="A19" s="2"/>
      <c r="B19" s="2" t="s">
        <v>102</v>
      </c>
      <c r="C19" s="2" t="s">
        <v>126</v>
      </c>
      <c r="D19" s="5" t="s">
        <v>48</v>
      </c>
      <c r="E19" s="2"/>
      <c r="F19" s="19">
        <v>391444</v>
      </c>
      <c r="G19" s="19">
        <v>46927</v>
      </c>
      <c r="H19" s="19">
        <f t="shared" si="6"/>
        <v>438371</v>
      </c>
      <c r="I19" s="11">
        <f t="shared" si="3"/>
        <v>89.295140417591483</v>
      </c>
      <c r="J19" s="11">
        <v>4.4919470677857101</v>
      </c>
      <c r="K19" s="19">
        <v>430788</v>
      </c>
      <c r="L19" s="19">
        <v>41287</v>
      </c>
      <c r="M19" s="19">
        <f t="shared" si="7"/>
        <v>472075</v>
      </c>
      <c r="N19" s="11">
        <f t="shared" si="4"/>
        <v>91.254143938992755</v>
      </c>
      <c r="O19" s="11">
        <v>4.5136484044615184</v>
      </c>
      <c r="P19" s="19">
        <v>479290</v>
      </c>
      <c r="Q19" s="19">
        <v>40099</v>
      </c>
      <c r="R19" s="19">
        <f t="shared" si="8"/>
        <v>519389</v>
      </c>
      <c r="S19" s="11">
        <f t="shared" si="5"/>
        <v>92.279582355421468</v>
      </c>
      <c r="T19" s="11">
        <v>4.5248229074546247</v>
      </c>
    </row>
    <row r="20" spans="1:20" x14ac:dyDescent="0.35">
      <c r="A20" s="2"/>
      <c r="B20" s="2" t="s">
        <v>102</v>
      </c>
      <c r="C20" s="2" t="s">
        <v>32</v>
      </c>
      <c r="D20" s="5" t="s">
        <v>48</v>
      </c>
      <c r="E20" s="2"/>
      <c r="F20" s="19">
        <v>763589</v>
      </c>
      <c r="G20" s="19">
        <v>82673</v>
      </c>
      <c r="H20" s="19">
        <f t="shared" si="6"/>
        <v>846262</v>
      </c>
      <c r="I20" s="11">
        <f t="shared" si="3"/>
        <v>90.230803226423973</v>
      </c>
      <c r="J20" s="11">
        <v>4.5023708679553049</v>
      </c>
      <c r="K20" s="19">
        <v>800701</v>
      </c>
      <c r="L20" s="19">
        <v>67431</v>
      </c>
      <c r="M20" s="19">
        <f t="shared" si="7"/>
        <v>868132</v>
      </c>
      <c r="N20" s="11">
        <f t="shared" si="4"/>
        <v>92.232632825422868</v>
      </c>
      <c r="O20" s="11">
        <v>4.5243140031420745</v>
      </c>
      <c r="P20" s="19">
        <v>839759</v>
      </c>
      <c r="Q20" s="19">
        <v>69584</v>
      </c>
      <c r="R20" s="19">
        <f t="shared" si="8"/>
        <v>909343</v>
      </c>
      <c r="S20" s="11">
        <f t="shared" si="5"/>
        <v>92.347881932340158</v>
      </c>
      <c r="T20" s="11">
        <v>4.5255627711612272</v>
      </c>
    </row>
    <row r="21" spans="1:20" x14ac:dyDescent="0.35">
      <c r="A21" s="2"/>
      <c r="B21" s="2" t="s">
        <v>102</v>
      </c>
      <c r="C21" s="2" t="s">
        <v>127</v>
      </c>
      <c r="D21" s="5" t="s">
        <v>48</v>
      </c>
      <c r="E21" s="2"/>
      <c r="F21" s="19">
        <v>1023790</v>
      </c>
      <c r="G21" s="19">
        <v>137412</v>
      </c>
      <c r="H21" s="19">
        <f t="shared" si="6"/>
        <v>1161202</v>
      </c>
      <c r="I21" s="11">
        <f t="shared" si="3"/>
        <v>88.166399988976934</v>
      </c>
      <c r="J21" s="11">
        <v>4.4792259379259756</v>
      </c>
      <c r="K21" s="19">
        <v>1077939</v>
      </c>
      <c r="L21" s="19">
        <v>118008</v>
      </c>
      <c r="M21" s="19">
        <f t="shared" si="7"/>
        <v>1195947</v>
      </c>
      <c r="N21" s="11">
        <f t="shared" si="4"/>
        <v>90.132673103406759</v>
      </c>
      <c r="O21" s="11">
        <v>4.5012827304377039</v>
      </c>
      <c r="P21" s="19">
        <v>1117496</v>
      </c>
      <c r="Q21" s="19">
        <v>109894</v>
      </c>
      <c r="R21" s="19">
        <f t="shared" si="8"/>
        <v>1227390</v>
      </c>
      <c r="S21" s="11">
        <f t="shared" si="5"/>
        <v>91.046529627909635</v>
      </c>
      <c r="T21" s="11">
        <v>4.5113706904324999</v>
      </c>
    </row>
    <row r="22" spans="1:20" x14ac:dyDescent="0.35">
      <c r="A22" s="2"/>
      <c r="B22" s="2" t="s">
        <v>103</v>
      </c>
      <c r="C22" s="2" t="s">
        <v>121</v>
      </c>
      <c r="D22" s="5" t="s">
        <v>45</v>
      </c>
      <c r="E22" s="7"/>
      <c r="F22" s="19">
        <v>139397</v>
      </c>
      <c r="G22" s="19">
        <v>16401</v>
      </c>
      <c r="H22" s="19">
        <f t="shared" si="6"/>
        <v>155798</v>
      </c>
      <c r="I22" s="11">
        <f t="shared" si="3"/>
        <v>89.472907226023452</v>
      </c>
      <c r="J22" s="11">
        <v>4.4939358668957174</v>
      </c>
      <c r="K22" s="19">
        <v>149860</v>
      </c>
      <c r="L22" s="19">
        <v>13779</v>
      </c>
      <c r="M22" s="19">
        <f t="shared" si="7"/>
        <v>163639</v>
      </c>
      <c r="N22" s="11">
        <f t="shared" si="4"/>
        <v>91.579635661425456</v>
      </c>
      <c r="O22" s="11">
        <v>4.5172089288570421</v>
      </c>
      <c r="P22" s="19">
        <v>167037</v>
      </c>
      <c r="Q22" s="19">
        <v>13865</v>
      </c>
      <c r="R22" s="19">
        <f t="shared" si="8"/>
        <v>180902</v>
      </c>
      <c r="S22" s="11">
        <f t="shared" si="5"/>
        <v>92.335629235718784</v>
      </c>
      <c r="T22" s="11">
        <v>4.525430082578886</v>
      </c>
    </row>
    <row r="23" spans="1:20" x14ac:dyDescent="0.35">
      <c r="A23" s="2"/>
      <c r="B23" s="2" t="s">
        <v>103</v>
      </c>
      <c r="C23" s="2" t="s">
        <v>122</v>
      </c>
      <c r="D23" s="5" t="s">
        <v>45</v>
      </c>
      <c r="E23" s="7"/>
      <c r="F23" s="19">
        <v>970262</v>
      </c>
      <c r="G23" s="19">
        <v>112429</v>
      </c>
      <c r="H23" s="19">
        <f t="shared" si="6"/>
        <v>1082691</v>
      </c>
      <c r="I23" s="11">
        <f t="shared" si="3"/>
        <v>89.615781418705794</v>
      </c>
      <c r="J23" s="11">
        <v>4.4955314363766803</v>
      </c>
      <c r="K23" s="19">
        <v>1020411</v>
      </c>
      <c r="L23" s="19">
        <v>90118</v>
      </c>
      <c r="M23" s="19">
        <f t="shared" si="7"/>
        <v>1110529</v>
      </c>
      <c r="N23" s="11">
        <f t="shared" si="4"/>
        <v>91.885128618883442</v>
      </c>
      <c r="O23" s="11">
        <v>4.5205391949274762</v>
      </c>
      <c r="P23" s="19">
        <v>1101094</v>
      </c>
      <c r="Q23" s="19">
        <v>91266</v>
      </c>
      <c r="R23" s="19">
        <f t="shared" si="8"/>
        <v>1192360</v>
      </c>
      <c r="S23" s="11">
        <f t="shared" si="5"/>
        <v>92.345768056627193</v>
      </c>
      <c r="T23" s="11">
        <v>4.5255398805451916</v>
      </c>
    </row>
    <row r="24" spans="1:20" x14ac:dyDescent="0.35">
      <c r="A24" s="2"/>
      <c r="B24" s="2" t="s">
        <v>103</v>
      </c>
      <c r="C24" s="2" t="s">
        <v>123</v>
      </c>
      <c r="D24" s="5" t="s">
        <v>48</v>
      </c>
      <c r="E24" s="7"/>
      <c r="F24" s="19">
        <v>875280</v>
      </c>
      <c r="G24" s="19">
        <v>79241</v>
      </c>
      <c r="H24" s="19">
        <f t="shared" si="6"/>
        <v>954521</v>
      </c>
      <c r="I24" s="11">
        <f t="shared" si="3"/>
        <v>91.698349224375363</v>
      </c>
      <c r="J24" s="11">
        <v>4.5185043771851738</v>
      </c>
      <c r="K24" s="19">
        <v>890992</v>
      </c>
      <c r="L24" s="19">
        <v>61849</v>
      </c>
      <c r="M24" s="19">
        <f t="shared" si="7"/>
        <v>952841</v>
      </c>
      <c r="N24" s="11">
        <f t="shared" si="4"/>
        <v>93.508990482147595</v>
      </c>
      <c r="O24" s="11">
        <v>4.5380575865613357</v>
      </c>
      <c r="P24" s="19">
        <v>880854</v>
      </c>
      <c r="Q24" s="19">
        <v>60875</v>
      </c>
      <c r="R24" s="19">
        <f t="shared" si="8"/>
        <v>941729</v>
      </c>
      <c r="S24" s="11">
        <f t="shared" si="5"/>
        <v>93.535826124076038</v>
      </c>
      <c r="T24" s="11">
        <v>4.5383445300072909</v>
      </c>
    </row>
    <row r="25" spans="1:20" x14ac:dyDescent="0.35">
      <c r="A25" s="2"/>
      <c r="B25" s="2" t="s">
        <v>103</v>
      </c>
      <c r="C25" s="2" t="s">
        <v>124</v>
      </c>
      <c r="D25" s="5" t="s">
        <v>48</v>
      </c>
      <c r="E25" s="7"/>
      <c r="F25" s="19">
        <v>614417</v>
      </c>
      <c r="G25" s="19">
        <v>37182</v>
      </c>
      <c r="H25" s="19">
        <f t="shared" si="6"/>
        <v>651599</v>
      </c>
      <c r="I25" s="11">
        <f t="shared" si="3"/>
        <v>94.293729732550233</v>
      </c>
      <c r="J25" s="11">
        <v>4.5464146946667423</v>
      </c>
      <c r="K25" s="19">
        <v>617320</v>
      </c>
      <c r="L25" s="19">
        <v>26808</v>
      </c>
      <c r="M25" s="19">
        <f t="shared" si="7"/>
        <v>644128</v>
      </c>
      <c r="N25" s="11">
        <f t="shared" si="4"/>
        <v>95.838094291817782</v>
      </c>
      <c r="O25" s="11">
        <v>4.562660249902101</v>
      </c>
      <c r="P25" s="19">
        <v>689821</v>
      </c>
      <c r="Q25" s="19">
        <v>29671</v>
      </c>
      <c r="R25" s="19">
        <f t="shared" si="8"/>
        <v>719492</v>
      </c>
      <c r="S25" s="11">
        <f t="shared" si="5"/>
        <v>95.876118150028077</v>
      </c>
      <c r="T25" s="11">
        <v>4.5630569222011923</v>
      </c>
    </row>
    <row r="26" spans="1:20" x14ac:dyDescent="0.35">
      <c r="A26" s="2"/>
      <c r="B26" s="2" t="s">
        <v>103</v>
      </c>
      <c r="C26" s="2" t="s">
        <v>125</v>
      </c>
      <c r="D26" s="5" t="s">
        <v>228</v>
      </c>
      <c r="E26" s="7"/>
      <c r="F26" s="19">
        <v>479405</v>
      </c>
      <c r="G26" s="19">
        <v>63377</v>
      </c>
      <c r="H26" s="19">
        <f t="shared" si="6"/>
        <v>542782</v>
      </c>
      <c r="I26" s="11">
        <f t="shared" si="3"/>
        <v>88.323673224241034</v>
      </c>
      <c r="J26" s="11">
        <v>4.4810081716123289</v>
      </c>
      <c r="K26" s="19">
        <v>478750</v>
      </c>
      <c r="L26" s="19">
        <v>52075</v>
      </c>
      <c r="M26" s="19">
        <f t="shared" si="7"/>
        <v>530825</v>
      </c>
      <c r="N26" s="11">
        <f t="shared" si="4"/>
        <v>90.189798897941884</v>
      </c>
      <c r="O26" s="11">
        <v>4.5019163264150901</v>
      </c>
      <c r="P26" s="19">
        <v>519658</v>
      </c>
      <c r="Q26" s="19">
        <v>54511</v>
      </c>
      <c r="R26" s="19">
        <f t="shared" si="8"/>
        <v>574169</v>
      </c>
      <c r="S26" s="11">
        <f t="shared" si="5"/>
        <v>90.506105345290322</v>
      </c>
      <c r="T26" s="11">
        <v>4.5054173108092952</v>
      </c>
    </row>
    <row r="27" spans="1:20" x14ac:dyDescent="0.35">
      <c r="A27" s="2"/>
      <c r="B27" s="2" t="s">
        <v>104</v>
      </c>
      <c r="C27" s="2" t="s">
        <v>115</v>
      </c>
      <c r="D27" s="5" t="s">
        <v>48</v>
      </c>
      <c r="E27" s="2"/>
      <c r="F27" s="19">
        <v>316349</v>
      </c>
      <c r="G27" s="19">
        <v>26236</v>
      </c>
      <c r="H27" s="19">
        <f t="shared" si="6"/>
        <v>342585</v>
      </c>
      <c r="I27" s="11">
        <f t="shared" si="3"/>
        <v>92.341754601047924</v>
      </c>
      <c r="J27" s="11">
        <v>4.5254964184258011</v>
      </c>
      <c r="K27" s="19">
        <v>324099</v>
      </c>
      <c r="L27" s="19">
        <v>22964</v>
      </c>
      <c r="M27" s="19">
        <f t="shared" si="7"/>
        <v>347063</v>
      </c>
      <c r="N27" s="11">
        <f t="shared" si="4"/>
        <v>93.383333861575565</v>
      </c>
      <c r="O27" s="11">
        <v>4.5367128909998913</v>
      </c>
      <c r="P27" s="19">
        <v>345544</v>
      </c>
      <c r="Q27" s="19">
        <v>24234</v>
      </c>
      <c r="R27" s="19">
        <f t="shared" si="8"/>
        <v>369778</v>
      </c>
      <c r="S27" s="11">
        <f t="shared" si="5"/>
        <v>93.446338073114148</v>
      </c>
      <c r="T27" s="11">
        <v>4.5373873471852981</v>
      </c>
    </row>
    <row r="28" spans="1:20" x14ac:dyDescent="0.35">
      <c r="A28" s="2"/>
      <c r="B28" s="2" t="s">
        <v>104</v>
      </c>
      <c r="C28" s="2" t="s">
        <v>116</v>
      </c>
      <c r="D28" s="5" t="s">
        <v>48</v>
      </c>
      <c r="E28" s="2"/>
      <c r="F28" s="19">
        <v>878438</v>
      </c>
      <c r="G28" s="19">
        <v>57671</v>
      </c>
      <c r="H28" s="19">
        <f t="shared" si="6"/>
        <v>936109</v>
      </c>
      <c r="I28" s="11">
        <f t="shared" si="3"/>
        <v>93.839285809665327</v>
      </c>
      <c r="J28" s="11">
        <v>4.5415835935923168</v>
      </c>
      <c r="K28" s="19">
        <v>901466</v>
      </c>
      <c r="L28" s="19">
        <v>39247</v>
      </c>
      <c r="M28" s="19">
        <f t="shared" si="7"/>
        <v>940713</v>
      </c>
      <c r="N28" s="11">
        <f t="shared" si="4"/>
        <v>95.827951777003179</v>
      </c>
      <c r="O28" s="11">
        <v>4.562554414622122</v>
      </c>
      <c r="P28" s="19">
        <v>970598</v>
      </c>
      <c r="Q28" s="19">
        <v>39249</v>
      </c>
      <c r="R28" s="19">
        <f t="shared" si="8"/>
        <v>1009847</v>
      </c>
      <c r="S28" s="11">
        <f t="shared" si="5"/>
        <v>96.113371629563687</v>
      </c>
      <c r="T28" s="11">
        <v>4.5655284491642441</v>
      </c>
    </row>
    <row r="29" spans="1:20" x14ac:dyDescent="0.35">
      <c r="A29" s="2"/>
      <c r="B29" s="2" t="s">
        <v>104</v>
      </c>
      <c r="C29" s="2" t="s">
        <v>117</v>
      </c>
      <c r="D29" s="5" t="s">
        <v>228</v>
      </c>
      <c r="E29" s="2"/>
      <c r="F29" s="19">
        <v>1096134</v>
      </c>
      <c r="G29" s="19">
        <v>104212</v>
      </c>
      <c r="H29" s="19">
        <f t="shared" si="6"/>
        <v>1200346</v>
      </c>
      <c r="I29" s="11">
        <f t="shared" si="3"/>
        <v>91.318169927670851</v>
      </c>
      <c r="J29" s="11">
        <v>4.5143497812469331</v>
      </c>
      <c r="K29" s="19">
        <v>1229218</v>
      </c>
      <c r="L29" s="19">
        <v>101135</v>
      </c>
      <c r="M29" s="19">
        <f t="shared" si="7"/>
        <v>1330353</v>
      </c>
      <c r="N29" s="11">
        <f t="shared" si="4"/>
        <v>92.397882366559855</v>
      </c>
      <c r="O29" s="11">
        <v>4.5261040602741902</v>
      </c>
      <c r="P29" s="19">
        <v>1289745</v>
      </c>
      <c r="Q29" s="19">
        <v>102010</v>
      </c>
      <c r="R29" s="19">
        <f t="shared" si="8"/>
        <v>1391755</v>
      </c>
      <c r="S29" s="11">
        <f t="shared" si="5"/>
        <v>92.670405351516607</v>
      </c>
      <c r="T29" s="11">
        <v>4.5290491697286326</v>
      </c>
    </row>
    <row r="30" spans="1:20" x14ac:dyDescent="0.35">
      <c r="A30" s="2"/>
      <c r="B30" s="2" t="s">
        <v>104</v>
      </c>
      <c r="C30" s="2" t="s">
        <v>118</v>
      </c>
      <c r="D30" s="5" t="s">
        <v>228</v>
      </c>
      <c r="E30" s="2"/>
      <c r="F30" s="19">
        <v>637102</v>
      </c>
      <c r="G30" s="19">
        <v>33961</v>
      </c>
      <c r="H30" s="19">
        <f t="shared" si="6"/>
        <v>671063</v>
      </c>
      <c r="I30" s="11">
        <f t="shared" si="3"/>
        <v>94.939223292000889</v>
      </c>
      <c r="J30" s="11">
        <v>4.5532369320490593</v>
      </c>
      <c r="K30" s="19">
        <v>639600</v>
      </c>
      <c r="L30" s="19">
        <v>24923</v>
      </c>
      <c r="M30" s="19">
        <f t="shared" si="7"/>
        <v>664523</v>
      </c>
      <c r="N30" s="11">
        <f t="shared" si="4"/>
        <v>96.249490235853386</v>
      </c>
      <c r="O30" s="11">
        <v>4.5669436769029943</v>
      </c>
      <c r="P30" s="19">
        <v>634660</v>
      </c>
      <c r="Q30" s="19">
        <v>23141</v>
      </c>
      <c r="R30" s="19">
        <f t="shared" si="8"/>
        <v>657801</v>
      </c>
      <c r="S30" s="11">
        <f t="shared" si="5"/>
        <v>96.482066764872656</v>
      </c>
      <c r="T30" s="11">
        <v>4.5693571544417297</v>
      </c>
    </row>
    <row r="31" spans="1:20" x14ac:dyDescent="0.35">
      <c r="A31" s="2"/>
      <c r="B31" s="2" t="s">
        <v>104</v>
      </c>
      <c r="C31" s="2" t="s">
        <v>119</v>
      </c>
      <c r="D31" s="5" t="s">
        <v>228</v>
      </c>
      <c r="E31" s="2"/>
      <c r="F31" s="19">
        <v>88631</v>
      </c>
      <c r="G31" s="19">
        <v>5747</v>
      </c>
      <c r="H31" s="19">
        <f t="shared" si="6"/>
        <v>94378</v>
      </c>
      <c r="I31" s="11">
        <f t="shared" si="3"/>
        <v>93.91065714467355</v>
      </c>
      <c r="J31" s="11">
        <v>4.5423438743926523</v>
      </c>
      <c r="K31" s="19">
        <v>89588</v>
      </c>
      <c r="L31" s="19">
        <v>5243</v>
      </c>
      <c r="M31" s="19">
        <f t="shared" si="7"/>
        <v>94831</v>
      </c>
      <c r="N31" s="11">
        <f t="shared" si="4"/>
        <v>94.471217217998344</v>
      </c>
      <c r="O31" s="11">
        <v>4.5482952084021573</v>
      </c>
      <c r="P31" s="19">
        <v>103010</v>
      </c>
      <c r="Q31" s="19">
        <v>5914</v>
      </c>
      <c r="R31" s="19">
        <f t="shared" si="8"/>
        <v>108924</v>
      </c>
      <c r="S31" s="11">
        <f t="shared" si="5"/>
        <v>94.570526238478209</v>
      </c>
      <c r="T31" s="11">
        <v>4.5493458655512029</v>
      </c>
    </row>
    <row r="32" spans="1:20" x14ac:dyDescent="0.35">
      <c r="A32" s="2"/>
      <c r="B32" s="2" t="s">
        <v>104</v>
      </c>
      <c r="C32" s="2" t="s">
        <v>120</v>
      </c>
      <c r="D32" s="5" t="s">
        <v>48</v>
      </c>
      <c r="E32" s="2"/>
      <c r="F32" s="19">
        <v>233703</v>
      </c>
      <c r="G32" s="19">
        <v>7839</v>
      </c>
      <c r="H32" s="19">
        <f t="shared" si="6"/>
        <v>241542</v>
      </c>
      <c r="I32" s="11">
        <f t="shared" si="3"/>
        <v>96.75460168417915</v>
      </c>
      <c r="J32" s="11">
        <v>4.5721778934059998</v>
      </c>
      <c r="K32" s="19">
        <v>256684</v>
      </c>
      <c r="L32" s="19">
        <v>4077</v>
      </c>
      <c r="M32" s="19">
        <f t="shared" si="7"/>
        <v>260761</v>
      </c>
      <c r="N32" s="11">
        <f t="shared" si="4"/>
        <v>98.436499323134967</v>
      </c>
      <c r="O32" s="11">
        <v>4.5894116633620339</v>
      </c>
      <c r="P32" s="19">
        <v>270386</v>
      </c>
      <c r="Q32" s="19">
        <v>4164</v>
      </c>
      <c r="R32" s="19">
        <f t="shared" si="8"/>
        <v>274550</v>
      </c>
      <c r="S32" s="11">
        <f t="shared" si="5"/>
        <v>98.483336368603176</v>
      </c>
      <c r="T32" s="11">
        <v>4.5898873599437104</v>
      </c>
    </row>
    <row r="33" spans="1:20" x14ac:dyDescent="0.35">
      <c r="A33" s="2"/>
      <c r="B33" s="2" t="s">
        <v>105</v>
      </c>
      <c r="C33" s="2" t="s">
        <v>112</v>
      </c>
      <c r="D33" s="5" t="s">
        <v>48</v>
      </c>
      <c r="E33" s="2"/>
      <c r="F33" s="19">
        <v>128395</v>
      </c>
      <c r="G33" s="19">
        <v>15519</v>
      </c>
      <c r="H33" s="19">
        <f t="shared" si="6"/>
        <v>143914</v>
      </c>
      <c r="I33" s="11">
        <f t="shared" si="3"/>
        <v>89.216476506802678</v>
      </c>
      <c r="J33" s="11">
        <v>4.4910657367302198</v>
      </c>
      <c r="K33" s="19">
        <v>145522</v>
      </c>
      <c r="L33" s="19">
        <v>14096</v>
      </c>
      <c r="M33" s="19">
        <f t="shared" si="7"/>
        <v>159618</v>
      </c>
      <c r="N33" s="11">
        <f t="shared" si="4"/>
        <v>91.168915786440124</v>
      </c>
      <c r="O33" s="11">
        <v>4.5127140033076065</v>
      </c>
      <c r="P33" s="19">
        <v>156762</v>
      </c>
      <c r="Q33" s="19">
        <v>14619</v>
      </c>
      <c r="R33" s="19">
        <f t="shared" si="8"/>
        <v>171381</v>
      </c>
      <c r="S33" s="11">
        <f t="shared" si="5"/>
        <v>91.469882892502667</v>
      </c>
      <c r="T33" s="11">
        <v>4.51600976938433</v>
      </c>
    </row>
    <row r="34" spans="1:20" x14ac:dyDescent="0.35">
      <c r="A34" s="2"/>
      <c r="B34" s="2" t="s">
        <v>105</v>
      </c>
      <c r="C34" s="2" t="s">
        <v>113</v>
      </c>
      <c r="D34" s="5" t="s">
        <v>48</v>
      </c>
      <c r="E34" s="2"/>
      <c r="F34" s="19">
        <v>1105875</v>
      </c>
      <c r="G34" s="19">
        <v>116281</v>
      </c>
      <c r="H34" s="19">
        <f t="shared" si="6"/>
        <v>1222156</v>
      </c>
      <c r="I34" s="11">
        <f t="shared" si="3"/>
        <v>90.485584491668831</v>
      </c>
      <c r="J34" s="11">
        <v>4.5051905506334231</v>
      </c>
      <c r="K34" s="19">
        <v>1211763</v>
      </c>
      <c r="L34" s="19">
        <v>102142</v>
      </c>
      <c r="M34" s="19">
        <f t="shared" si="7"/>
        <v>1313905</v>
      </c>
      <c r="N34" s="11">
        <f t="shared" si="4"/>
        <v>92.226074183445533</v>
      </c>
      <c r="O34" s="11">
        <v>4.5242428908363834</v>
      </c>
      <c r="P34" s="19">
        <v>1344044</v>
      </c>
      <c r="Q34" s="19">
        <v>106229</v>
      </c>
      <c r="R34" s="19">
        <f t="shared" si="8"/>
        <v>1450273</v>
      </c>
      <c r="S34" s="11">
        <f t="shared" si="5"/>
        <v>92.675241144253533</v>
      </c>
      <c r="T34" s="11">
        <v>4.5291013510755311</v>
      </c>
    </row>
    <row r="35" spans="1:20" x14ac:dyDescent="0.35">
      <c r="A35" s="2"/>
      <c r="B35" s="2" t="s">
        <v>106</v>
      </c>
      <c r="C35" s="2" t="s">
        <v>107</v>
      </c>
      <c r="D35" s="5" t="s">
        <v>45</v>
      </c>
      <c r="E35" s="7"/>
      <c r="F35" s="19">
        <v>1185623</v>
      </c>
      <c r="G35" s="19">
        <v>153505</v>
      </c>
      <c r="H35" s="19">
        <f t="shared" si="6"/>
        <v>1339128</v>
      </c>
      <c r="I35" s="11">
        <f t="shared" si="3"/>
        <v>88.536943443793277</v>
      </c>
      <c r="J35" s="11">
        <v>4.4834199049528909</v>
      </c>
      <c r="K35" s="19">
        <v>1298537</v>
      </c>
      <c r="L35" s="19">
        <v>137098</v>
      </c>
      <c r="M35" s="19">
        <f t="shared" si="7"/>
        <v>1435635</v>
      </c>
      <c r="N35" s="11">
        <f t="shared" si="4"/>
        <v>90.450358203861015</v>
      </c>
      <c r="O35" s="11">
        <v>4.5048011720751537</v>
      </c>
      <c r="P35" s="19">
        <v>1202485</v>
      </c>
      <c r="Q35" s="19">
        <v>116430</v>
      </c>
      <c r="R35" s="19">
        <f t="shared" si="8"/>
        <v>1318915</v>
      </c>
      <c r="S35" s="11">
        <f t="shared" si="5"/>
        <v>91.172289343892515</v>
      </c>
      <c r="T35" s="11">
        <v>4.5127510059966083</v>
      </c>
    </row>
    <row r="36" spans="1:20" x14ac:dyDescent="0.35">
      <c r="A36" s="2"/>
      <c r="B36" s="2" t="s">
        <v>106</v>
      </c>
      <c r="C36" s="2" t="s">
        <v>108</v>
      </c>
      <c r="D36" s="5" t="s">
        <v>45</v>
      </c>
      <c r="E36" s="7"/>
      <c r="F36" s="19">
        <v>1673019</v>
      </c>
      <c r="G36" s="19">
        <v>151908</v>
      </c>
      <c r="H36" s="19">
        <f t="shared" si="6"/>
        <v>1824927</v>
      </c>
      <c r="I36" s="11">
        <f t="shared" si="3"/>
        <v>91.67594101024315</v>
      </c>
      <c r="J36" s="11">
        <v>4.5182599785378494</v>
      </c>
      <c r="K36" s="19">
        <v>1682510</v>
      </c>
      <c r="L36" s="19">
        <v>126289</v>
      </c>
      <c r="M36" s="19">
        <f t="shared" si="7"/>
        <v>1808799</v>
      </c>
      <c r="N36" s="11">
        <f t="shared" si="4"/>
        <v>93.018074423968613</v>
      </c>
      <c r="O36" s="11">
        <v>4.5327938229148286</v>
      </c>
      <c r="P36" s="19">
        <v>1756328</v>
      </c>
      <c r="Q36" s="19">
        <v>122429</v>
      </c>
      <c r="R36" s="19">
        <f t="shared" si="8"/>
        <v>1878757</v>
      </c>
      <c r="S36" s="11">
        <f t="shared" si="5"/>
        <v>93.483510640279718</v>
      </c>
      <c r="T36" s="11">
        <v>4.5377850639535025</v>
      </c>
    </row>
    <row r="37" spans="1:20" x14ac:dyDescent="0.35">
      <c r="A37" s="2"/>
      <c r="B37" s="2" t="s">
        <v>106</v>
      </c>
      <c r="C37" s="2" t="s">
        <v>109</v>
      </c>
      <c r="D37" s="5" t="s">
        <v>45</v>
      </c>
      <c r="E37" s="7"/>
      <c r="F37" s="19">
        <v>676733</v>
      </c>
      <c r="G37" s="19">
        <v>89202</v>
      </c>
      <c r="H37" s="19">
        <f t="shared" si="6"/>
        <v>765935</v>
      </c>
      <c r="I37" s="11">
        <f t="shared" si="3"/>
        <v>88.353842036204114</v>
      </c>
      <c r="J37" s="11">
        <v>4.4813496843646652</v>
      </c>
      <c r="K37" s="19">
        <v>740639</v>
      </c>
      <c r="L37" s="19">
        <v>78920</v>
      </c>
      <c r="M37" s="19">
        <f t="shared" si="7"/>
        <v>819559</v>
      </c>
      <c r="N37" s="11">
        <f t="shared" si="4"/>
        <v>90.370430926876537</v>
      </c>
      <c r="O37" s="11">
        <v>4.5039171223751806</v>
      </c>
      <c r="P37" s="19">
        <v>870269</v>
      </c>
      <c r="Q37" s="19">
        <v>76855</v>
      </c>
      <c r="R37" s="19">
        <f t="shared" si="8"/>
        <v>947124</v>
      </c>
      <c r="S37" s="11">
        <f t="shared" si="5"/>
        <v>91.885434219806484</v>
      </c>
      <c r="T37" s="11">
        <v>4.5205425208238363</v>
      </c>
    </row>
    <row r="38" spans="1:20" x14ac:dyDescent="0.35">
      <c r="A38" s="2"/>
      <c r="B38" s="2" t="s">
        <v>106</v>
      </c>
      <c r="C38" s="2" t="s">
        <v>110</v>
      </c>
      <c r="D38" s="5" t="s">
        <v>45</v>
      </c>
      <c r="E38" s="7"/>
      <c r="F38" s="19">
        <v>254059</v>
      </c>
      <c r="G38" s="19">
        <v>38193</v>
      </c>
      <c r="H38" s="19">
        <f t="shared" si="6"/>
        <v>292252</v>
      </c>
      <c r="I38" s="11">
        <f t="shared" si="3"/>
        <v>86.931483787963813</v>
      </c>
      <c r="J38" s="11">
        <v>4.4651202657128612</v>
      </c>
      <c r="K38" s="19">
        <v>286038</v>
      </c>
      <c r="L38" s="19">
        <v>34536</v>
      </c>
      <c r="M38" s="19">
        <f t="shared" si="7"/>
        <v>320574</v>
      </c>
      <c r="N38" s="11">
        <f t="shared" si="4"/>
        <v>89.226824383761624</v>
      </c>
      <c r="O38" s="11">
        <v>4.4911817161692786</v>
      </c>
      <c r="P38" s="19">
        <v>282398</v>
      </c>
      <c r="Q38" s="19">
        <v>33192</v>
      </c>
      <c r="R38" s="19">
        <f t="shared" si="8"/>
        <v>315590</v>
      </c>
      <c r="S38" s="11">
        <f t="shared" si="5"/>
        <v>89.482556481510827</v>
      </c>
      <c r="T38" s="11">
        <v>4.4940437066374814</v>
      </c>
    </row>
    <row r="39" spans="1:20" x14ac:dyDescent="0.35">
      <c r="A39" s="2"/>
      <c r="B39" s="2" t="s">
        <v>106</v>
      </c>
      <c r="C39" s="2" t="s">
        <v>111</v>
      </c>
      <c r="D39" s="5" t="s">
        <v>45</v>
      </c>
      <c r="E39" s="7"/>
      <c r="F39" s="19">
        <v>581097</v>
      </c>
      <c r="G39" s="19">
        <v>58770</v>
      </c>
      <c r="H39" s="19">
        <f t="shared" si="6"/>
        <v>639867</v>
      </c>
      <c r="I39" s="11">
        <f t="shared" si="3"/>
        <v>90.815278800125654</v>
      </c>
      <c r="J39" s="11">
        <v>4.5088275401755045</v>
      </c>
      <c r="K39" s="19">
        <v>562416</v>
      </c>
      <c r="L39" s="19">
        <v>47055</v>
      </c>
      <c r="M39" s="19">
        <f t="shared" si="7"/>
        <v>609471</v>
      </c>
      <c r="N39" s="11">
        <f t="shared" si="4"/>
        <v>92.279370142303748</v>
      </c>
      <c r="O39" s="11">
        <v>4.5248206077762312</v>
      </c>
      <c r="P39" s="19">
        <v>582674</v>
      </c>
      <c r="Q39" s="19">
        <v>43485</v>
      </c>
      <c r="R39" s="19">
        <f t="shared" si="8"/>
        <v>626159</v>
      </c>
      <c r="S39" s="11">
        <f t="shared" si="5"/>
        <v>93.055278291935437</v>
      </c>
      <c r="T39" s="11">
        <v>4.5331937068092127</v>
      </c>
    </row>
    <row r="40" spans="1:20" x14ac:dyDescent="0.35">
      <c r="A40" s="2" t="s">
        <v>15</v>
      </c>
      <c r="B40" s="2" t="s">
        <v>172</v>
      </c>
      <c r="C40" s="2" t="s">
        <v>173</v>
      </c>
      <c r="D40" s="5" t="s">
        <v>228</v>
      </c>
      <c r="E40" s="7"/>
      <c r="F40" s="19">
        <v>470460</v>
      </c>
      <c r="G40" s="19">
        <v>29281</v>
      </c>
      <c r="H40" s="19">
        <f t="shared" si="6"/>
        <v>499741</v>
      </c>
      <c r="I40" s="11">
        <f t="shared" si="3"/>
        <v>94.140764916226601</v>
      </c>
      <c r="J40" s="11">
        <v>4.5447911612451337</v>
      </c>
      <c r="K40" s="19">
        <v>487714</v>
      </c>
      <c r="L40" s="19">
        <v>33248</v>
      </c>
      <c r="M40" s="19">
        <f t="shared" si="7"/>
        <v>520962</v>
      </c>
      <c r="N40" s="11">
        <f t="shared" si="4"/>
        <v>93.617960619008684</v>
      </c>
      <c r="O40" s="11">
        <v>4.5392222520308207</v>
      </c>
      <c r="P40" s="19">
        <v>547271</v>
      </c>
      <c r="Q40" s="19">
        <v>36549</v>
      </c>
      <c r="R40" s="19">
        <f t="shared" si="8"/>
        <v>583820</v>
      </c>
      <c r="S40" s="11">
        <f t="shared" si="5"/>
        <v>93.739680038367993</v>
      </c>
      <c r="T40" s="11">
        <v>4.5405215792005755</v>
      </c>
    </row>
    <row r="41" spans="1:20" x14ac:dyDescent="0.35">
      <c r="A41" s="2"/>
      <c r="B41" s="2" t="s">
        <v>172</v>
      </c>
      <c r="C41" s="2" t="s">
        <v>174</v>
      </c>
      <c r="D41" s="5" t="s">
        <v>228</v>
      </c>
      <c r="E41" s="7"/>
      <c r="F41" s="19">
        <v>473232</v>
      </c>
      <c r="G41" s="19">
        <v>30450</v>
      </c>
      <c r="H41" s="19">
        <f t="shared" si="6"/>
        <v>503682</v>
      </c>
      <c r="I41" s="11">
        <f t="shared" si="3"/>
        <v>93.954518922653577</v>
      </c>
      <c r="J41" s="11">
        <v>4.5428108239326912</v>
      </c>
      <c r="K41" s="19">
        <v>510319</v>
      </c>
      <c r="L41" s="19">
        <v>28188</v>
      </c>
      <c r="M41" s="19">
        <f t="shared" si="7"/>
        <v>538507</v>
      </c>
      <c r="N41" s="11">
        <f t="shared" si="4"/>
        <v>94.765527653308126</v>
      </c>
      <c r="O41" s="11">
        <v>4.5514057107816308</v>
      </c>
      <c r="P41" s="19">
        <v>550690</v>
      </c>
      <c r="Q41" s="19">
        <v>32718</v>
      </c>
      <c r="R41" s="19">
        <f t="shared" si="8"/>
        <v>583408</v>
      </c>
      <c r="S41" s="11">
        <f t="shared" si="5"/>
        <v>94.391917834517187</v>
      </c>
      <c r="T41" s="11">
        <v>4.5474554533264069</v>
      </c>
    </row>
    <row r="42" spans="1:20" x14ac:dyDescent="0.35">
      <c r="A42" s="2"/>
      <c r="B42" s="2" t="s">
        <v>172</v>
      </c>
      <c r="C42" s="2" t="s">
        <v>175</v>
      </c>
      <c r="D42" s="5" t="s">
        <v>48</v>
      </c>
      <c r="E42" s="7"/>
      <c r="F42" s="19">
        <v>813592</v>
      </c>
      <c r="G42" s="19">
        <v>52390</v>
      </c>
      <c r="H42" s="19">
        <f t="shared" si="6"/>
        <v>865982</v>
      </c>
      <c r="I42" s="11">
        <f t="shared" si="3"/>
        <v>93.950220674332712</v>
      </c>
      <c r="J42" s="11">
        <v>4.5427650747053878</v>
      </c>
      <c r="K42" s="19">
        <v>817989</v>
      </c>
      <c r="L42" s="19">
        <v>52713</v>
      </c>
      <c r="M42" s="19">
        <f t="shared" si="7"/>
        <v>870702</v>
      </c>
      <c r="N42" s="11">
        <f t="shared" si="4"/>
        <v>93.945919499438375</v>
      </c>
      <c r="O42" s="11">
        <v>4.5427192922333139</v>
      </c>
      <c r="P42" s="19">
        <v>866024</v>
      </c>
      <c r="Q42" s="19">
        <v>58727</v>
      </c>
      <c r="R42" s="19">
        <f t="shared" si="8"/>
        <v>924751</v>
      </c>
      <c r="S42" s="11">
        <f t="shared" si="5"/>
        <v>93.649425629169372</v>
      </c>
      <c r="T42" s="11">
        <v>4.5395582957070539</v>
      </c>
    </row>
    <row r="43" spans="1:20" x14ac:dyDescent="0.35">
      <c r="A43" s="2"/>
      <c r="B43" s="2" t="s">
        <v>172</v>
      </c>
      <c r="C43" s="2" t="s">
        <v>176</v>
      </c>
      <c r="D43" s="5" t="s">
        <v>45</v>
      </c>
      <c r="E43" s="7"/>
      <c r="F43" s="19">
        <v>747329</v>
      </c>
      <c r="G43" s="19">
        <v>82714</v>
      </c>
      <c r="H43" s="19">
        <f t="shared" si="6"/>
        <v>830043</v>
      </c>
      <c r="I43" s="11">
        <f t="shared" si="3"/>
        <v>90.034974091703674</v>
      </c>
      <c r="J43" s="11">
        <v>4.5001981958633737</v>
      </c>
      <c r="K43" s="19">
        <v>788513</v>
      </c>
      <c r="L43" s="19">
        <v>83941</v>
      </c>
      <c r="M43" s="19">
        <f t="shared" si="7"/>
        <v>872454</v>
      </c>
      <c r="N43" s="11">
        <f t="shared" si="4"/>
        <v>90.37874776205966</v>
      </c>
      <c r="O43" s="11">
        <v>4.5040091486322211</v>
      </c>
      <c r="P43" s="19">
        <v>955157</v>
      </c>
      <c r="Q43" s="19">
        <v>91510</v>
      </c>
      <c r="R43" s="19">
        <f t="shared" si="8"/>
        <v>1046667</v>
      </c>
      <c r="S43" s="11">
        <f t="shared" si="5"/>
        <v>91.257009153818728</v>
      </c>
      <c r="T43" s="11">
        <v>4.5136798021572497</v>
      </c>
    </row>
    <row r="44" spans="1:20" x14ac:dyDescent="0.35">
      <c r="A44" s="2"/>
      <c r="B44" s="2" t="s">
        <v>172</v>
      </c>
      <c r="C44" s="2" t="s">
        <v>177</v>
      </c>
      <c r="D44" s="5" t="s">
        <v>48</v>
      </c>
      <c r="E44" s="7"/>
      <c r="F44" s="19">
        <v>582719</v>
      </c>
      <c r="G44" s="19">
        <v>37408</v>
      </c>
      <c r="H44" s="19">
        <f t="shared" si="6"/>
        <v>620127</v>
      </c>
      <c r="I44" s="11">
        <f t="shared" si="3"/>
        <v>93.96768726406043</v>
      </c>
      <c r="J44" s="11">
        <v>4.5429509706635711</v>
      </c>
      <c r="K44" s="19">
        <v>619368</v>
      </c>
      <c r="L44" s="19">
        <v>38969</v>
      </c>
      <c r="M44" s="19">
        <f t="shared" si="7"/>
        <v>658337</v>
      </c>
      <c r="N44" s="11">
        <f t="shared" si="4"/>
        <v>94.080691196150298</v>
      </c>
      <c r="O44" s="11">
        <v>4.5441528310211847</v>
      </c>
      <c r="P44" s="19">
        <v>771582</v>
      </c>
      <c r="Q44" s="19">
        <v>41590</v>
      </c>
      <c r="R44" s="19">
        <f t="shared" si="8"/>
        <v>813172</v>
      </c>
      <c r="S44" s="11">
        <f t="shared" si="5"/>
        <v>94.885460886503708</v>
      </c>
      <c r="T44" s="11">
        <v>4.5526704893109367</v>
      </c>
    </row>
    <row r="45" spans="1:20" x14ac:dyDescent="0.35">
      <c r="A45" s="2"/>
      <c r="B45" s="2" t="s">
        <v>178</v>
      </c>
      <c r="C45" s="2" t="s">
        <v>179</v>
      </c>
      <c r="D45" s="5" t="s">
        <v>228</v>
      </c>
      <c r="E45" s="2"/>
      <c r="F45" s="19">
        <v>400401</v>
      </c>
      <c r="G45" s="19">
        <v>14898</v>
      </c>
      <c r="H45" s="19">
        <f t="shared" si="6"/>
        <v>415299</v>
      </c>
      <c r="I45" s="11">
        <f t="shared" si="3"/>
        <v>96.412705063099111</v>
      </c>
      <c r="J45" s="11">
        <v>4.5686379881926316</v>
      </c>
      <c r="K45" s="19">
        <v>393775</v>
      </c>
      <c r="L45" s="19">
        <v>18354</v>
      </c>
      <c r="M45" s="19">
        <f t="shared" si="7"/>
        <v>412129</v>
      </c>
      <c r="N45" s="11">
        <f t="shared" si="4"/>
        <v>95.54654003964778</v>
      </c>
      <c r="O45" s="11">
        <v>4.5596134590379513</v>
      </c>
      <c r="P45" s="19">
        <v>451105</v>
      </c>
      <c r="Q45" s="19">
        <v>18872</v>
      </c>
      <c r="R45" s="19">
        <f t="shared" si="8"/>
        <v>469977</v>
      </c>
      <c r="S45" s="11">
        <f t="shared" si="5"/>
        <v>95.984484347106346</v>
      </c>
      <c r="T45" s="11">
        <v>4.564186557021384</v>
      </c>
    </row>
    <row r="46" spans="1:20" x14ac:dyDescent="0.35">
      <c r="A46" s="2"/>
      <c r="B46" s="2" t="s">
        <v>178</v>
      </c>
      <c r="C46" s="2" t="s">
        <v>180</v>
      </c>
      <c r="D46" s="5" t="s">
        <v>48</v>
      </c>
      <c r="E46" s="2"/>
      <c r="F46" s="19">
        <v>405526</v>
      </c>
      <c r="G46" s="19">
        <v>22527</v>
      </c>
      <c r="H46" s="19">
        <f t="shared" si="6"/>
        <v>428053</v>
      </c>
      <c r="I46" s="11">
        <f t="shared" si="3"/>
        <v>94.737333928275234</v>
      </c>
      <c r="J46" s="11">
        <v>4.5511081561694677</v>
      </c>
      <c r="K46" s="19">
        <v>431010</v>
      </c>
      <c r="L46" s="19">
        <v>22714</v>
      </c>
      <c r="M46" s="19">
        <f t="shared" si="7"/>
        <v>453724</v>
      </c>
      <c r="N46" s="11">
        <f t="shared" si="4"/>
        <v>94.993872927153959</v>
      </c>
      <c r="O46" s="11">
        <v>4.5538123940169735</v>
      </c>
      <c r="P46" s="19">
        <v>494085</v>
      </c>
      <c r="Q46" s="19">
        <v>25712</v>
      </c>
      <c r="R46" s="19">
        <f t="shared" si="8"/>
        <v>519797</v>
      </c>
      <c r="S46" s="11">
        <f t="shared" si="5"/>
        <v>95.05345355975507</v>
      </c>
      <c r="T46" s="11">
        <v>4.5544394024117185</v>
      </c>
    </row>
    <row r="47" spans="1:20" x14ac:dyDescent="0.35">
      <c r="A47" s="2"/>
      <c r="B47" s="2" t="s">
        <v>178</v>
      </c>
      <c r="C47" s="2" t="s">
        <v>181</v>
      </c>
      <c r="D47" s="5" t="s">
        <v>48</v>
      </c>
      <c r="E47" s="2"/>
      <c r="F47" s="19">
        <v>60317</v>
      </c>
      <c r="G47" s="19">
        <v>5769</v>
      </c>
      <c r="H47" s="19">
        <f t="shared" si="6"/>
        <v>66086</v>
      </c>
      <c r="I47" s="11">
        <f t="shared" si="3"/>
        <v>91.270465756741217</v>
      </c>
      <c r="J47" s="11">
        <v>4.5138272495807508</v>
      </c>
      <c r="K47" s="19">
        <v>62347</v>
      </c>
      <c r="L47" s="19">
        <v>4487</v>
      </c>
      <c r="M47" s="19">
        <f t="shared" si="7"/>
        <v>66834</v>
      </c>
      <c r="N47" s="11">
        <f t="shared" si="4"/>
        <v>93.286351258341554</v>
      </c>
      <c r="O47" s="11">
        <v>4.5356738083882968</v>
      </c>
      <c r="P47" s="19">
        <v>65567</v>
      </c>
      <c r="Q47" s="19">
        <v>3632</v>
      </c>
      <c r="R47" s="19">
        <f t="shared" si="8"/>
        <v>69199</v>
      </c>
      <c r="S47" s="11">
        <f t="shared" si="5"/>
        <v>94.751369239439882</v>
      </c>
      <c r="T47" s="11">
        <v>4.551256294934003</v>
      </c>
    </row>
    <row r="48" spans="1:20" x14ac:dyDescent="0.35">
      <c r="A48" s="2"/>
      <c r="B48" s="2" t="s">
        <v>178</v>
      </c>
      <c r="C48" s="2" t="s">
        <v>182</v>
      </c>
      <c r="D48" s="5" t="s">
        <v>228</v>
      </c>
      <c r="E48" s="2"/>
      <c r="F48" s="19">
        <v>735613</v>
      </c>
      <c r="G48" s="19">
        <v>38976</v>
      </c>
      <c r="H48" s="19">
        <f t="shared" si="6"/>
        <v>774589</v>
      </c>
      <c r="I48" s="11">
        <f t="shared" si="3"/>
        <v>94.968170216721376</v>
      </c>
      <c r="J48" s="11">
        <v>4.5535417851083304</v>
      </c>
      <c r="K48" s="19">
        <v>781195</v>
      </c>
      <c r="L48" s="19">
        <v>40895</v>
      </c>
      <c r="M48" s="19">
        <f t="shared" si="7"/>
        <v>822090</v>
      </c>
      <c r="N48" s="11">
        <f t="shared" si="4"/>
        <v>95.025483827804749</v>
      </c>
      <c r="O48" s="11">
        <v>4.55414510644672</v>
      </c>
      <c r="P48" s="19">
        <v>796325</v>
      </c>
      <c r="Q48" s="19">
        <v>36841</v>
      </c>
      <c r="R48" s="19">
        <f t="shared" si="8"/>
        <v>833166</v>
      </c>
      <c r="S48" s="11">
        <f t="shared" si="5"/>
        <v>95.57819210097388</v>
      </c>
      <c r="T48" s="11">
        <v>4.5599446779363211</v>
      </c>
    </row>
    <row r="49" spans="1:20" x14ac:dyDescent="0.35">
      <c r="A49" s="2"/>
      <c r="B49" s="2" t="s">
        <v>178</v>
      </c>
      <c r="C49" s="2" t="s">
        <v>183</v>
      </c>
      <c r="D49" s="5" t="s">
        <v>48</v>
      </c>
      <c r="E49" s="2"/>
      <c r="F49" s="19">
        <v>443009</v>
      </c>
      <c r="G49" s="19">
        <v>11918</v>
      </c>
      <c r="H49" s="19">
        <f t="shared" si="6"/>
        <v>454927</v>
      </c>
      <c r="I49" s="11">
        <f t="shared" si="3"/>
        <v>97.380239027360432</v>
      </c>
      <c r="J49" s="11">
        <v>4.5786233053352392</v>
      </c>
      <c r="K49" s="19">
        <v>460765</v>
      </c>
      <c r="L49" s="19">
        <v>12024</v>
      </c>
      <c r="M49" s="19">
        <f t="shared" si="7"/>
        <v>472789</v>
      </c>
      <c r="N49" s="11">
        <f t="shared" si="4"/>
        <v>97.456793622525055</v>
      </c>
      <c r="O49" s="11">
        <v>4.5794091374541441</v>
      </c>
      <c r="P49" s="19">
        <v>471459</v>
      </c>
      <c r="Q49" s="19">
        <v>11192</v>
      </c>
      <c r="R49" s="19">
        <f t="shared" si="8"/>
        <v>482651</v>
      </c>
      <c r="S49" s="11">
        <f t="shared" si="5"/>
        <v>97.681140202755202</v>
      </c>
      <c r="T49" s="11">
        <v>4.5817085025717015</v>
      </c>
    </row>
    <row r="50" spans="1:20" x14ac:dyDescent="0.35">
      <c r="A50" s="2"/>
      <c r="B50" s="2" t="s">
        <v>184</v>
      </c>
      <c r="C50" s="2" t="s">
        <v>185</v>
      </c>
      <c r="D50" s="5" t="s">
        <v>45</v>
      </c>
      <c r="E50" s="7"/>
      <c r="F50" s="19">
        <v>260025</v>
      </c>
      <c r="G50" s="19">
        <v>22153</v>
      </c>
      <c r="H50" s="19">
        <f t="shared" si="6"/>
        <v>282178</v>
      </c>
      <c r="I50" s="11">
        <f t="shared" si="3"/>
        <v>92.149281659094612</v>
      </c>
      <c r="J50" s="11">
        <v>4.5234098887419281</v>
      </c>
      <c r="K50" s="19">
        <v>271928</v>
      </c>
      <c r="L50" s="19">
        <v>16849</v>
      </c>
      <c r="M50" s="19">
        <f t="shared" si="7"/>
        <v>288777</v>
      </c>
      <c r="N50" s="11">
        <f t="shared" si="4"/>
        <v>94.165394058391072</v>
      </c>
      <c r="O50" s="11">
        <v>4.5450527474028997</v>
      </c>
      <c r="P50" s="19">
        <v>278506</v>
      </c>
      <c r="Q50" s="19">
        <v>13358</v>
      </c>
      <c r="R50" s="19">
        <f t="shared" si="8"/>
        <v>291864</v>
      </c>
      <c r="S50" s="11">
        <f t="shared" si="5"/>
        <v>95.42321081051449</v>
      </c>
      <c r="T50" s="11">
        <v>4.5583218487621906</v>
      </c>
    </row>
    <row r="51" spans="1:20" x14ac:dyDescent="0.35">
      <c r="A51" s="2"/>
      <c r="B51" s="2" t="s">
        <v>184</v>
      </c>
      <c r="C51" s="2" t="s">
        <v>186</v>
      </c>
      <c r="D51" s="5" t="s">
        <v>48</v>
      </c>
      <c r="E51" s="7"/>
      <c r="F51" s="19">
        <v>559932</v>
      </c>
      <c r="G51" s="19">
        <v>30009</v>
      </c>
      <c r="H51" s="19">
        <f t="shared" si="6"/>
        <v>589941</v>
      </c>
      <c r="I51" s="11">
        <f t="shared" si="3"/>
        <v>94.913220135572885</v>
      </c>
      <c r="J51" s="11">
        <v>4.5529630018733798</v>
      </c>
      <c r="K51" s="19">
        <v>562948</v>
      </c>
      <c r="L51" s="19">
        <v>29106</v>
      </c>
      <c r="M51" s="19">
        <f t="shared" si="7"/>
        <v>592054</v>
      </c>
      <c r="N51" s="11">
        <f t="shared" si="4"/>
        <v>95.083894374499621</v>
      </c>
      <c r="O51" s="11">
        <v>4.5547596005772597</v>
      </c>
      <c r="P51" s="19">
        <v>610954</v>
      </c>
      <c r="Q51" s="19">
        <v>25780</v>
      </c>
      <c r="R51" s="19">
        <f t="shared" si="8"/>
        <v>636734</v>
      </c>
      <c r="S51" s="11">
        <f t="shared" si="5"/>
        <v>95.951213536578848</v>
      </c>
      <c r="T51" s="11">
        <v>4.5638398699670466</v>
      </c>
    </row>
    <row r="52" spans="1:20" x14ac:dyDescent="0.35">
      <c r="A52" s="2"/>
      <c r="B52" s="2" t="s">
        <v>184</v>
      </c>
      <c r="C52" s="2" t="s">
        <v>187</v>
      </c>
      <c r="D52" s="5" t="s">
        <v>228</v>
      </c>
      <c r="E52" s="7"/>
      <c r="F52" s="19">
        <v>476867</v>
      </c>
      <c r="G52" s="19">
        <v>16391</v>
      </c>
      <c r="H52" s="19">
        <f t="shared" si="6"/>
        <v>493258</v>
      </c>
      <c r="I52" s="11">
        <f t="shared" si="3"/>
        <v>96.676992567783998</v>
      </c>
      <c r="J52" s="11">
        <v>4.5713754482743267</v>
      </c>
      <c r="K52" s="19">
        <v>475594</v>
      </c>
      <c r="L52" s="19">
        <v>12068</v>
      </c>
      <c r="M52" s="19">
        <f t="shared" si="7"/>
        <v>487662</v>
      </c>
      <c r="N52" s="11">
        <f t="shared" si="4"/>
        <v>97.525335170671497</v>
      </c>
      <c r="O52" s="11">
        <v>4.5801121921535053</v>
      </c>
      <c r="P52" s="19">
        <v>482765</v>
      </c>
      <c r="Q52" s="19">
        <v>16978</v>
      </c>
      <c r="R52" s="19">
        <f t="shared" si="8"/>
        <v>499743</v>
      </c>
      <c r="S52" s="11">
        <f t="shared" si="5"/>
        <v>96.602653764034713</v>
      </c>
      <c r="T52" s="11">
        <v>4.570606212518511</v>
      </c>
    </row>
    <row r="53" spans="1:20" x14ac:dyDescent="0.35">
      <c r="A53" s="2"/>
      <c r="B53" s="2" t="s">
        <v>184</v>
      </c>
      <c r="C53" s="2" t="s">
        <v>188</v>
      </c>
      <c r="D53" s="5" t="s">
        <v>228</v>
      </c>
      <c r="E53" s="7"/>
      <c r="F53" s="19">
        <v>487270</v>
      </c>
      <c r="G53" s="19">
        <v>30517</v>
      </c>
      <c r="H53" s="19">
        <f t="shared" si="6"/>
        <v>517787</v>
      </c>
      <c r="I53" s="11">
        <f t="shared" si="3"/>
        <v>94.106263772555124</v>
      </c>
      <c r="J53" s="11">
        <v>4.544424609440326</v>
      </c>
      <c r="K53" s="19">
        <v>476875</v>
      </c>
      <c r="L53" s="19">
        <v>28810</v>
      </c>
      <c r="M53" s="19">
        <f t="shared" si="7"/>
        <v>505685</v>
      </c>
      <c r="N53" s="11">
        <f t="shared" si="4"/>
        <v>94.302777420726343</v>
      </c>
      <c r="O53" s="11">
        <v>4.5465106422356518</v>
      </c>
      <c r="P53" s="19">
        <v>508086</v>
      </c>
      <c r="Q53" s="19">
        <v>23117</v>
      </c>
      <c r="R53" s="19">
        <f t="shared" si="8"/>
        <v>531203</v>
      </c>
      <c r="S53" s="11">
        <f t="shared" si="5"/>
        <v>95.648179697780321</v>
      </c>
      <c r="T53" s="11">
        <v>4.5606766648403561</v>
      </c>
    </row>
    <row r="54" spans="1:20" x14ac:dyDescent="0.35">
      <c r="A54" s="2"/>
      <c r="B54" s="2" t="s">
        <v>184</v>
      </c>
      <c r="C54" s="2" t="s">
        <v>189</v>
      </c>
      <c r="D54" s="5" t="s">
        <v>228</v>
      </c>
      <c r="E54" s="7"/>
      <c r="F54" s="19">
        <v>559093</v>
      </c>
      <c r="G54" s="19">
        <v>30009</v>
      </c>
      <c r="H54" s="19">
        <f t="shared" si="6"/>
        <v>589102</v>
      </c>
      <c r="I54" s="11">
        <f t="shared" si="3"/>
        <v>94.90597553564578</v>
      </c>
      <c r="J54" s="11">
        <v>4.5528866702894746</v>
      </c>
      <c r="K54" s="19">
        <v>578089</v>
      </c>
      <c r="L54" s="19">
        <v>11492</v>
      </c>
      <c r="M54" s="19">
        <f t="shared" si="7"/>
        <v>589581</v>
      </c>
      <c r="N54" s="11">
        <f t="shared" si="4"/>
        <v>98.050819141051022</v>
      </c>
      <c r="O54" s="11">
        <v>4.5854859069272038</v>
      </c>
      <c r="P54" s="19">
        <v>699522</v>
      </c>
      <c r="Q54" s="19">
        <v>13730</v>
      </c>
      <c r="R54" s="19">
        <f t="shared" si="8"/>
        <v>713252</v>
      </c>
      <c r="S54" s="11">
        <f t="shared" si="5"/>
        <v>98.075014160493069</v>
      </c>
      <c r="T54" s="11">
        <v>4.5857326364799347</v>
      </c>
    </row>
    <row r="55" spans="1:20" x14ac:dyDescent="0.35">
      <c r="A55" s="2"/>
      <c r="B55" s="2" t="s">
        <v>184</v>
      </c>
      <c r="C55" s="2" t="s">
        <v>190</v>
      </c>
      <c r="D55" s="5" t="s">
        <v>228</v>
      </c>
      <c r="E55" s="7"/>
      <c r="F55" s="19">
        <v>483592</v>
      </c>
      <c r="G55" s="19">
        <v>24160</v>
      </c>
      <c r="H55" s="19">
        <f t="shared" si="6"/>
        <v>507752</v>
      </c>
      <c r="I55" s="11">
        <f t="shared" si="3"/>
        <v>95.241771573524076</v>
      </c>
      <c r="J55" s="11">
        <v>4.5564186225956425</v>
      </c>
      <c r="K55" s="19">
        <v>470456</v>
      </c>
      <c r="L55" s="19">
        <v>23163</v>
      </c>
      <c r="M55" s="19">
        <f t="shared" si="7"/>
        <v>493619</v>
      </c>
      <c r="N55" s="11">
        <f t="shared" si="4"/>
        <v>95.307514500049635</v>
      </c>
      <c r="O55" s="11">
        <v>4.5571086585489526</v>
      </c>
      <c r="P55" s="19">
        <v>521215</v>
      </c>
      <c r="Q55" s="19">
        <v>20963</v>
      </c>
      <c r="R55" s="19">
        <f t="shared" si="8"/>
        <v>542178</v>
      </c>
      <c r="S55" s="11">
        <f t="shared" si="5"/>
        <v>96.133557613920146</v>
      </c>
      <c r="T55" s="11">
        <v>4.5657384497557754</v>
      </c>
    </row>
    <row r="56" spans="1:20" x14ac:dyDescent="0.35">
      <c r="A56" s="2"/>
      <c r="B56" s="2" t="s">
        <v>184</v>
      </c>
      <c r="C56" s="2" t="s">
        <v>191</v>
      </c>
      <c r="D56" s="5" t="s">
        <v>48</v>
      </c>
      <c r="E56" s="7"/>
      <c r="F56" s="19">
        <v>596661</v>
      </c>
      <c r="G56" s="19">
        <v>34584</v>
      </c>
      <c r="H56" s="19">
        <f t="shared" si="6"/>
        <v>631245</v>
      </c>
      <c r="I56" s="11">
        <f t="shared" si="3"/>
        <v>94.521303139034757</v>
      </c>
      <c r="J56" s="11">
        <v>4.5488252391368587</v>
      </c>
      <c r="K56" s="19">
        <v>623119</v>
      </c>
      <c r="L56" s="19">
        <v>28058</v>
      </c>
      <c r="M56" s="19">
        <f t="shared" si="7"/>
        <v>651177</v>
      </c>
      <c r="N56" s="11">
        <f t="shared" si="4"/>
        <v>95.691186881600544</v>
      </c>
      <c r="O56" s="11">
        <v>4.5611262031169097</v>
      </c>
      <c r="P56" s="19">
        <v>655508</v>
      </c>
      <c r="Q56" s="19">
        <v>28740</v>
      </c>
      <c r="R56" s="19">
        <f t="shared" si="8"/>
        <v>684248</v>
      </c>
      <c r="S56" s="11">
        <f t="shared" si="5"/>
        <v>95.799768504986488</v>
      </c>
      <c r="T56" s="11">
        <v>4.5622602685332536</v>
      </c>
    </row>
    <row r="57" spans="1:20" x14ac:dyDescent="0.35">
      <c r="A57" s="2"/>
      <c r="B57" s="2" t="s">
        <v>192</v>
      </c>
      <c r="C57" s="2" t="s">
        <v>193</v>
      </c>
      <c r="D57" s="5" t="s">
        <v>228</v>
      </c>
      <c r="E57" s="2"/>
      <c r="F57" s="19">
        <v>348727</v>
      </c>
      <c r="G57" s="19">
        <v>13293</v>
      </c>
      <c r="H57" s="19">
        <f t="shared" si="6"/>
        <v>362020</v>
      </c>
      <c r="I57" s="11">
        <f t="shared" si="3"/>
        <v>96.328103419700568</v>
      </c>
      <c r="J57" s="11">
        <v>4.5677601082096864</v>
      </c>
      <c r="K57" s="19">
        <v>375614</v>
      </c>
      <c r="L57" s="19">
        <v>6723</v>
      </c>
      <c r="M57" s="19">
        <f t="shared" si="7"/>
        <v>382337</v>
      </c>
      <c r="N57" s="11">
        <f t="shared" si="4"/>
        <v>98.24160361147365</v>
      </c>
      <c r="O57" s="11">
        <v>4.5874297876723009</v>
      </c>
      <c r="P57" s="19">
        <v>370269</v>
      </c>
      <c r="Q57" s="19">
        <v>9896</v>
      </c>
      <c r="R57" s="19">
        <f t="shared" si="8"/>
        <v>380165</v>
      </c>
      <c r="S57" s="11">
        <f t="shared" si="5"/>
        <v>97.396919758525897</v>
      </c>
      <c r="T57" s="11">
        <v>4.578794585492628</v>
      </c>
    </row>
    <row r="58" spans="1:20" x14ac:dyDescent="0.35">
      <c r="A58" s="2"/>
      <c r="B58" s="2" t="s">
        <v>192</v>
      </c>
      <c r="C58" s="2" t="s">
        <v>194</v>
      </c>
      <c r="D58" s="5" t="s">
        <v>48</v>
      </c>
      <c r="E58" s="2"/>
      <c r="F58" s="19">
        <v>467018</v>
      </c>
      <c r="G58" s="19">
        <v>18507</v>
      </c>
      <c r="H58" s="19">
        <f t="shared" si="6"/>
        <v>485525</v>
      </c>
      <c r="I58" s="11">
        <f t="shared" si="3"/>
        <v>96.188249832655373</v>
      </c>
      <c r="J58" s="11">
        <v>4.5663072070998929</v>
      </c>
      <c r="K58" s="19">
        <v>500373</v>
      </c>
      <c r="L58" s="19">
        <v>19243</v>
      </c>
      <c r="M58" s="19">
        <f t="shared" si="7"/>
        <v>519616</v>
      </c>
      <c r="N58" s="11">
        <f t="shared" si="4"/>
        <v>96.296688323685188</v>
      </c>
      <c r="O58" s="11">
        <v>4.5674339290506119</v>
      </c>
      <c r="P58" s="19">
        <v>550476</v>
      </c>
      <c r="Q58" s="19">
        <v>17627</v>
      </c>
      <c r="R58" s="19">
        <f t="shared" si="8"/>
        <v>568103</v>
      </c>
      <c r="S58" s="11">
        <f t="shared" si="5"/>
        <v>96.897217582022975</v>
      </c>
      <c r="T58" s="11">
        <v>4.5736508041606481</v>
      </c>
    </row>
    <row r="59" spans="1:20" x14ac:dyDescent="0.35">
      <c r="A59" s="2"/>
      <c r="B59" s="2" t="s">
        <v>195</v>
      </c>
      <c r="C59" s="2" t="s">
        <v>196</v>
      </c>
      <c r="D59" s="5" t="s">
        <v>48</v>
      </c>
      <c r="E59" s="2"/>
      <c r="F59" s="19">
        <v>501443</v>
      </c>
      <c r="G59" s="19">
        <v>19651</v>
      </c>
      <c r="H59" s="19">
        <f t="shared" si="6"/>
        <v>521094</v>
      </c>
      <c r="I59" s="11">
        <f t="shared" si="3"/>
        <v>96.228895362448995</v>
      </c>
      <c r="J59" s="11">
        <v>4.5667296801633714</v>
      </c>
      <c r="K59" s="19">
        <v>485048</v>
      </c>
      <c r="L59" s="19">
        <v>16072</v>
      </c>
      <c r="M59" s="19">
        <f t="shared" si="7"/>
        <v>501120</v>
      </c>
      <c r="N59" s="11">
        <f t="shared" si="4"/>
        <v>96.792784163473826</v>
      </c>
      <c r="O59" s="11">
        <v>4.5725724477382403</v>
      </c>
      <c r="P59" s="19">
        <v>473287</v>
      </c>
      <c r="Q59" s="19">
        <v>15874</v>
      </c>
      <c r="R59" s="19">
        <f t="shared" si="8"/>
        <v>489161</v>
      </c>
      <c r="S59" s="11">
        <f t="shared" si="5"/>
        <v>96.754851674602023</v>
      </c>
      <c r="T59" s="11">
        <v>4.5721804771601118</v>
      </c>
    </row>
    <row r="60" spans="1:20" x14ac:dyDescent="0.35">
      <c r="A60" s="2"/>
      <c r="B60" s="2" t="s">
        <v>195</v>
      </c>
      <c r="C60" s="2" t="s">
        <v>197</v>
      </c>
      <c r="D60" s="5" t="s">
        <v>228</v>
      </c>
      <c r="E60" s="2"/>
      <c r="F60" s="19">
        <v>662492</v>
      </c>
      <c r="G60" s="19">
        <v>31935</v>
      </c>
      <c r="H60" s="19">
        <f t="shared" si="6"/>
        <v>694427</v>
      </c>
      <c r="I60" s="11">
        <f t="shared" si="3"/>
        <v>95.401244479261322</v>
      </c>
      <c r="J60" s="11">
        <v>4.5580916232251463</v>
      </c>
      <c r="K60" s="19">
        <v>692477</v>
      </c>
      <c r="L60" s="19">
        <v>32270</v>
      </c>
      <c r="M60" s="19">
        <f t="shared" si="7"/>
        <v>724747</v>
      </c>
      <c r="N60" s="11">
        <f t="shared" si="4"/>
        <v>95.547411717468293</v>
      </c>
      <c r="O60" s="11">
        <v>4.559622582066833</v>
      </c>
      <c r="P60" s="19">
        <v>756270</v>
      </c>
      <c r="Q60" s="19">
        <v>33915</v>
      </c>
      <c r="R60" s="19">
        <f t="shared" si="8"/>
        <v>790185</v>
      </c>
      <c r="S60" s="11">
        <f t="shared" si="5"/>
        <v>95.707967121623412</v>
      </c>
      <c r="T60" s="11">
        <v>4.561301546003385</v>
      </c>
    </row>
    <row r="61" spans="1:20" x14ac:dyDescent="0.35">
      <c r="A61" s="2"/>
      <c r="B61" s="2" t="s">
        <v>195</v>
      </c>
      <c r="C61" s="2" t="s">
        <v>198</v>
      </c>
      <c r="D61" s="5" t="s">
        <v>228</v>
      </c>
      <c r="E61" s="2"/>
      <c r="F61" s="19">
        <v>658208</v>
      </c>
      <c r="G61" s="19">
        <v>29076</v>
      </c>
      <c r="H61" s="19">
        <f t="shared" si="6"/>
        <v>687284</v>
      </c>
      <c r="I61" s="11">
        <f t="shared" si="3"/>
        <v>95.769434469593349</v>
      </c>
      <c r="J61" s="11">
        <v>4.5619435784267468</v>
      </c>
      <c r="K61" s="19">
        <v>671473</v>
      </c>
      <c r="L61" s="19">
        <v>28683</v>
      </c>
      <c r="M61" s="19">
        <f t="shared" si="7"/>
        <v>700156</v>
      </c>
      <c r="N61" s="11">
        <f t="shared" si="4"/>
        <v>95.903341541027999</v>
      </c>
      <c r="O61" s="11">
        <v>4.5633408252972441</v>
      </c>
      <c r="P61" s="19">
        <v>653780</v>
      </c>
      <c r="Q61" s="19">
        <v>22692</v>
      </c>
      <c r="R61" s="19">
        <f t="shared" si="8"/>
        <v>676472</v>
      </c>
      <c r="S61" s="11">
        <f t="shared" si="5"/>
        <v>96.645537435400129</v>
      </c>
      <c r="T61" s="11">
        <v>4.5710500321662204</v>
      </c>
    </row>
    <row r="62" spans="1:20" x14ac:dyDescent="0.35">
      <c r="A62" s="2"/>
      <c r="B62" s="2" t="s">
        <v>199</v>
      </c>
      <c r="C62" s="2" t="s">
        <v>34</v>
      </c>
      <c r="D62" s="5" t="s">
        <v>45</v>
      </c>
      <c r="E62" s="7"/>
      <c r="F62" s="19">
        <v>493732</v>
      </c>
      <c r="G62" s="19">
        <v>40298</v>
      </c>
      <c r="H62" s="19">
        <f t="shared" si="6"/>
        <v>534030</v>
      </c>
      <c r="I62" s="11">
        <f t="shared" si="3"/>
        <v>92.45398198603074</v>
      </c>
      <c r="J62" s="11">
        <v>4.5267110286852441</v>
      </c>
      <c r="K62" s="19">
        <v>524396</v>
      </c>
      <c r="L62" s="19">
        <v>41540</v>
      </c>
      <c r="M62" s="19">
        <f t="shared" si="7"/>
        <v>565936</v>
      </c>
      <c r="N62" s="11">
        <f t="shared" si="4"/>
        <v>92.65994741454864</v>
      </c>
      <c r="O62" s="11">
        <v>4.5289363124786135</v>
      </c>
      <c r="P62" s="19">
        <v>597958</v>
      </c>
      <c r="Q62" s="19">
        <v>36528</v>
      </c>
      <c r="R62" s="19">
        <f t="shared" si="8"/>
        <v>634486</v>
      </c>
      <c r="S62" s="11">
        <f t="shared" si="5"/>
        <v>94.242898976494359</v>
      </c>
      <c r="T62" s="11">
        <v>4.5458754810652744</v>
      </c>
    </row>
    <row r="63" spans="1:20" x14ac:dyDescent="0.35">
      <c r="A63" s="2"/>
      <c r="B63" s="2" t="s">
        <v>199</v>
      </c>
      <c r="C63" s="2" t="s">
        <v>200</v>
      </c>
      <c r="D63" s="5" t="s">
        <v>45</v>
      </c>
      <c r="E63" s="7"/>
      <c r="F63" s="19">
        <v>563708</v>
      </c>
      <c r="G63" s="19">
        <v>31403</v>
      </c>
      <c r="H63" s="19">
        <f t="shared" si="6"/>
        <v>595111</v>
      </c>
      <c r="I63" s="11">
        <f t="shared" si="3"/>
        <v>94.723169291107041</v>
      </c>
      <c r="J63" s="11">
        <v>4.5509586301526577</v>
      </c>
      <c r="K63" s="19">
        <v>571566</v>
      </c>
      <c r="L63" s="19">
        <v>37188</v>
      </c>
      <c r="M63" s="19">
        <f t="shared" si="7"/>
        <v>608754</v>
      </c>
      <c r="N63" s="11">
        <f t="shared" si="4"/>
        <v>93.891128436117057</v>
      </c>
      <c r="O63" s="11">
        <v>4.5421359029022161</v>
      </c>
      <c r="P63" s="19">
        <v>635271</v>
      </c>
      <c r="Q63" s="19">
        <v>36136</v>
      </c>
      <c r="R63" s="19">
        <f t="shared" si="8"/>
        <v>671407</v>
      </c>
      <c r="S63" s="11">
        <f t="shared" si="5"/>
        <v>94.617869637939435</v>
      </c>
      <c r="T63" s="11">
        <v>4.5498463550260482</v>
      </c>
    </row>
    <row r="64" spans="1:20" x14ac:dyDescent="0.35">
      <c r="A64" s="2"/>
      <c r="B64" s="2" t="s">
        <v>199</v>
      </c>
      <c r="C64" s="2" t="s">
        <v>201</v>
      </c>
      <c r="D64" s="5" t="s">
        <v>45</v>
      </c>
      <c r="E64" s="7"/>
      <c r="F64" s="19">
        <v>598413</v>
      </c>
      <c r="G64" s="19">
        <v>31627</v>
      </c>
      <c r="H64" s="19">
        <f t="shared" si="6"/>
        <v>630040</v>
      </c>
      <c r="I64" s="11">
        <f t="shared" si="3"/>
        <v>94.980159989841923</v>
      </c>
      <c r="J64" s="11">
        <v>4.5536680275777792</v>
      </c>
      <c r="K64" s="19">
        <v>619227</v>
      </c>
      <c r="L64" s="19">
        <v>31270</v>
      </c>
      <c r="M64" s="19">
        <f t="shared" si="7"/>
        <v>650497</v>
      </c>
      <c r="N64" s="11">
        <f t="shared" si="4"/>
        <v>95.192906346993141</v>
      </c>
      <c r="O64" s="11">
        <v>4.5559054258592395</v>
      </c>
      <c r="P64" s="19">
        <v>619153</v>
      </c>
      <c r="Q64" s="19">
        <v>26136</v>
      </c>
      <c r="R64" s="19">
        <f t="shared" si="8"/>
        <v>645289</v>
      </c>
      <c r="S64" s="11">
        <f t="shared" si="5"/>
        <v>95.94972175257908</v>
      </c>
      <c r="T64" s="11">
        <v>4.563824322528494</v>
      </c>
    </row>
    <row r="65" spans="1:20" x14ac:dyDescent="0.35">
      <c r="A65" s="2"/>
      <c r="B65" s="2" t="s">
        <v>199</v>
      </c>
      <c r="C65" s="2" t="s">
        <v>17</v>
      </c>
      <c r="D65" s="5" t="s">
        <v>45</v>
      </c>
      <c r="E65" s="7"/>
      <c r="F65" s="19">
        <v>938076</v>
      </c>
      <c r="G65" s="19">
        <v>98718</v>
      </c>
      <c r="H65" s="19">
        <f t="shared" si="6"/>
        <v>1036794</v>
      </c>
      <c r="I65" s="11">
        <f t="shared" si="3"/>
        <v>90.478532861879984</v>
      </c>
      <c r="J65" s="11">
        <v>4.5051126166220223</v>
      </c>
      <c r="K65" s="19">
        <v>994091</v>
      </c>
      <c r="L65" s="19">
        <v>81736</v>
      </c>
      <c r="M65" s="19">
        <f t="shared" si="7"/>
        <v>1075827</v>
      </c>
      <c r="N65" s="11">
        <f t="shared" si="4"/>
        <v>92.402495940332415</v>
      </c>
      <c r="O65" s="11">
        <v>4.5261539906240715</v>
      </c>
      <c r="P65" s="19">
        <v>873358</v>
      </c>
      <c r="Q65" s="19">
        <v>55656</v>
      </c>
      <c r="R65" s="19">
        <f t="shared" si="8"/>
        <v>929014</v>
      </c>
      <c r="S65" s="11">
        <f t="shared" si="5"/>
        <v>94.009132262807654</v>
      </c>
      <c r="T65" s="11">
        <v>4.543391929283076</v>
      </c>
    </row>
    <row r="66" spans="1:20" x14ac:dyDescent="0.35">
      <c r="A66" s="2"/>
      <c r="B66" s="2" t="s">
        <v>199</v>
      </c>
      <c r="C66" s="2" t="s">
        <v>202</v>
      </c>
      <c r="D66" s="5" t="s">
        <v>45</v>
      </c>
      <c r="E66" s="7"/>
      <c r="F66" s="19">
        <v>103979</v>
      </c>
      <c r="G66" s="19">
        <v>8145</v>
      </c>
      <c r="H66" s="19">
        <f t="shared" si="6"/>
        <v>112124</v>
      </c>
      <c r="I66" s="11">
        <f t="shared" si="3"/>
        <v>92.735721165852098</v>
      </c>
      <c r="J66" s="11">
        <v>4.5297537399417571</v>
      </c>
      <c r="K66" s="19">
        <v>108396</v>
      </c>
      <c r="L66" s="19">
        <v>6409</v>
      </c>
      <c r="M66" s="19">
        <f t="shared" si="7"/>
        <v>114805</v>
      </c>
      <c r="N66" s="11">
        <f t="shared" si="4"/>
        <v>94.417490527416049</v>
      </c>
      <c r="O66" s="11">
        <v>4.547726336999812</v>
      </c>
      <c r="P66" s="19">
        <v>108159</v>
      </c>
      <c r="Q66" s="19">
        <v>5178</v>
      </c>
      <c r="R66" s="19">
        <f t="shared" si="8"/>
        <v>113337</v>
      </c>
      <c r="S66" s="11">
        <f t="shared" si="5"/>
        <v>95.431324280685033</v>
      </c>
      <c r="T66" s="11">
        <v>4.5584068713179455</v>
      </c>
    </row>
    <row r="67" spans="1:20" x14ac:dyDescent="0.35">
      <c r="A67" s="2"/>
      <c r="B67" s="2" t="s">
        <v>199</v>
      </c>
      <c r="C67" s="2" t="s">
        <v>203</v>
      </c>
      <c r="D67" s="5" t="s">
        <v>45</v>
      </c>
      <c r="E67" s="7"/>
      <c r="F67" s="19">
        <v>748718</v>
      </c>
      <c r="G67" s="19">
        <v>34317</v>
      </c>
      <c r="H67" s="19">
        <f t="shared" si="6"/>
        <v>783035</v>
      </c>
      <c r="I67" s="11">
        <f t="shared" si="3"/>
        <v>95.617437279304241</v>
      </c>
      <c r="J67" s="11">
        <v>4.5603552017438869</v>
      </c>
      <c r="K67" s="19">
        <v>744832</v>
      </c>
      <c r="L67" s="19">
        <v>34305</v>
      </c>
      <c r="M67" s="19">
        <f t="shared" si="7"/>
        <v>779137</v>
      </c>
      <c r="N67" s="11">
        <f t="shared" si="4"/>
        <v>95.597051609665556</v>
      </c>
      <c r="O67" s="11">
        <v>4.5601419786786854</v>
      </c>
      <c r="P67" s="19">
        <v>845077</v>
      </c>
      <c r="Q67" s="19">
        <v>35386</v>
      </c>
      <c r="R67" s="19">
        <f t="shared" si="8"/>
        <v>880463</v>
      </c>
      <c r="S67" s="11">
        <f t="shared" si="5"/>
        <v>95.980978189884183</v>
      </c>
      <c r="T67" s="11">
        <v>4.5641500279793759</v>
      </c>
    </row>
    <row r="68" spans="1:20" x14ac:dyDescent="0.35">
      <c r="A68" s="2"/>
      <c r="B68" s="2" t="s">
        <v>204</v>
      </c>
      <c r="C68" s="2" t="s">
        <v>205</v>
      </c>
      <c r="D68" s="5" t="s">
        <v>48</v>
      </c>
      <c r="E68" s="2"/>
      <c r="F68" s="19">
        <v>168725</v>
      </c>
      <c r="G68" s="19">
        <v>12485</v>
      </c>
      <c r="H68" s="19">
        <f t="shared" si="6"/>
        <v>181210</v>
      </c>
      <c r="I68" s="11">
        <f t="shared" si="3"/>
        <v>93.110203631146177</v>
      </c>
      <c r="J68" s="11">
        <v>4.533783776893495</v>
      </c>
      <c r="K68" s="19">
        <v>161470</v>
      </c>
      <c r="L68" s="19">
        <v>8470</v>
      </c>
      <c r="M68" s="19">
        <f t="shared" si="7"/>
        <v>169940</v>
      </c>
      <c r="N68" s="11">
        <f t="shared" si="4"/>
        <v>95.015887960456638</v>
      </c>
      <c r="O68" s="11">
        <v>4.5540441193062255</v>
      </c>
      <c r="P68" s="19">
        <v>171522</v>
      </c>
      <c r="Q68" s="19">
        <v>9065</v>
      </c>
      <c r="R68" s="19">
        <f t="shared" si="8"/>
        <v>180587</v>
      </c>
      <c r="S68" s="11">
        <f t="shared" si="5"/>
        <v>94.980258822617358</v>
      </c>
      <c r="T68" s="11">
        <v>4.5536690681395555</v>
      </c>
    </row>
    <row r="69" spans="1:20" x14ac:dyDescent="0.35">
      <c r="A69" s="2"/>
      <c r="B69" s="2" t="s">
        <v>204</v>
      </c>
      <c r="C69" s="2" t="s">
        <v>206</v>
      </c>
      <c r="D69" s="5" t="s">
        <v>228</v>
      </c>
      <c r="E69" s="2"/>
      <c r="F69" s="19">
        <v>402320</v>
      </c>
      <c r="G69" s="19">
        <v>28370</v>
      </c>
      <c r="H69" s="19">
        <f t="shared" si="6"/>
        <v>430690</v>
      </c>
      <c r="I69" s="11">
        <f t="shared" ref="I69:I117" si="9">(F69/H69)*100</f>
        <v>93.412895586152459</v>
      </c>
      <c r="J69" s="11">
        <v>4.5370294040784591</v>
      </c>
      <c r="K69" s="19">
        <v>426004</v>
      </c>
      <c r="L69" s="19">
        <v>30301</v>
      </c>
      <c r="M69" s="19">
        <f t="shared" si="7"/>
        <v>456305</v>
      </c>
      <c r="N69" s="11">
        <f t="shared" ref="N69:N117" si="10">(K69/M69)*100</f>
        <v>93.359485431893148</v>
      </c>
      <c r="O69" s="11">
        <v>4.5364574763081533</v>
      </c>
      <c r="P69" s="19">
        <v>459118</v>
      </c>
      <c r="Q69" s="19">
        <v>29619</v>
      </c>
      <c r="R69" s="19">
        <f t="shared" si="8"/>
        <v>488737</v>
      </c>
      <c r="S69" s="11">
        <f t="shared" ref="S69:S117" si="11">(P69/R69)*100</f>
        <v>93.939685352244666</v>
      </c>
      <c r="T69" s="11">
        <v>4.5426529311387442</v>
      </c>
    </row>
    <row r="70" spans="1:20" x14ac:dyDescent="0.35">
      <c r="A70" s="2"/>
      <c r="B70" s="2" t="s">
        <v>204</v>
      </c>
      <c r="C70" s="2" t="s">
        <v>236</v>
      </c>
      <c r="D70" s="5" t="s">
        <v>48</v>
      </c>
      <c r="E70" s="2"/>
      <c r="F70" s="19">
        <v>465460</v>
      </c>
      <c r="G70" s="19">
        <v>20788</v>
      </c>
      <c r="H70" s="19">
        <f t="shared" si="6"/>
        <v>486248</v>
      </c>
      <c r="I70" s="11">
        <f t="shared" si="9"/>
        <v>95.72481532057715</v>
      </c>
      <c r="J70" s="11">
        <v>4.5614775680909529</v>
      </c>
      <c r="K70" s="19">
        <v>467510</v>
      </c>
      <c r="L70" s="19">
        <v>15588</v>
      </c>
      <c r="M70" s="19">
        <f t="shared" si="7"/>
        <v>483098</v>
      </c>
      <c r="N70" s="11">
        <f t="shared" si="10"/>
        <v>96.773325495034129</v>
      </c>
      <c r="O70" s="11">
        <v>4.5723713932402239</v>
      </c>
      <c r="P70" s="19">
        <v>524583</v>
      </c>
      <c r="Q70" s="19">
        <v>17607</v>
      </c>
      <c r="R70" s="19">
        <f t="shared" si="8"/>
        <v>542190</v>
      </c>
      <c r="S70" s="11">
        <f t="shared" si="11"/>
        <v>96.752614397167051</v>
      </c>
      <c r="T70" s="11">
        <v>4.5721573537377393</v>
      </c>
    </row>
    <row r="71" spans="1:20" x14ac:dyDescent="0.35">
      <c r="A71" s="2"/>
      <c r="B71" s="2" t="s">
        <v>207</v>
      </c>
      <c r="C71" s="2" t="s">
        <v>208</v>
      </c>
      <c r="D71" s="5" t="s">
        <v>228</v>
      </c>
      <c r="E71" s="2"/>
      <c r="F71" s="19">
        <v>793289</v>
      </c>
      <c r="G71" s="19">
        <v>85969</v>
      </c>
      <c r="H71" s="19">
        <f t="shared" si="6"/>
        <v>879258</v>
      </c>
      <c r="I71" s="11">
        <f t="shared" si="9"/>
        <v>90.222551287562922</v>
      </c>
      <c r="J71" s="11">
        <v>4.5022794100947507</v>
      </c>
      <c r="K71" s="19">
        <v>826023</v>
      </c>
      <c r="L71" s="19">
        <v>86501</v>
      </c>
      <c r="M71" s="19">
        <f t="shared" si="7"/>
        <v>912524</v>
      </c>
      <c r="N71" s="11">
        <f t="shared" si="10"/>
        <v>90.520687675063897</v>
      </c>
      <c r="O71" s="11">
        <v>4.5055784176770883</v>
      </c>
      <c r="P71" s="19">
        <v>946472</v>
      </c>
      <c r="Q71" s="19">
        <v>93374</v>
      </c>
      <c r="R71" s="19">
        <f t="shared" si="8"/>
        <v>1039846</v>
      </c>
      <c r="S71" s="11">
        <f t="shared" si="11"/>
        <v>91.020401097854872</v>
      </c>
      <c r="T71" s="11">
        <v>4.5110836692790155</v>
      </c>
    </row>
    <row r="72" spans="1:20" x14ac:dyDescent="0.35">
      <c r="A72" s="2"/>
      <c r="B72" s="2" t="s">
        <v>207</v>
      </c>
      <c r="C72" s="2" t="s">
        <v>209</v>
      </c>
      <c r="D72" s="5" t="s">
        <v>48</v>
      </c>
      <c r="E72" s="2"/>
      <c r="F72" s="19">
        <v>121510</v>
      </c>
      <c r="G72" s="19">
        <v>10930</v>
      </c>
      <c r="H72" s="19">
        <f t="shared" si="6"/>
        <v>132440</v>
      </c>
      <c r="I72" s="11">
        <f t="shared" si="9"/>
        <v>91.747206282090005</v>
      </c>
      <c r="J72" s="11">
        <v>4.5190370372295661</v>
      </c>
      <c r="K72" s="19">
        <v>124887</v>
      </c>
      <c r="L72" s="19">
        <v>8934</v>
      </c>
      <c r="M72" s="19">
        <f t="shared" si="7"/>
        <v>133821</v>
      </c>
      <c r="N72" s="11">
        <f t="shared" si="10"/>
        <v>93.323917770753468</v>
      </c>
      <c r="O72" s="11">
        <v>4.5360764283846651</v>
      </c>
      <c r="P72" s="19">
        <v>136637</v>
      </c>
      <c r="Q72" s="19">
        <v>8805</v>
      </c>
      <c r="R72" s="19">
        <f t="shared" si="8"/>
        <v>145442</v>
      </c>
      <c r="S72" s="11">
        <f t="shared" si="11"/>
        <v>93.946040345979839</v>
      </c>
      <c r="T72" s="11">
        <v>4.5427205785740554</v>
      </c>
    </row>
    <row r="73" spans="1:20" x14ac:dyDescent="0.35">
      <c r="A73" s="2"/>
      <c r="B73" s="2" t="s">
        <v>207</v>
      </c>
      <c r="C73" s="2" t="s">
        <v>210</v>
      </c>
      <c r="D73" s="5" t="s">
        <v>48</v>
      </c>
      <c r="E73" s="2"/>
      <c r="F73" s="19">
        <v>644499</v>
      </c>
      <c r="G73" s="19">
        <v>71346</v>
      </c>
      <c r="H73" s="19">
        <f t="shared" si="6"/>
        <v>715845</v>
      </c>
      <c r="I73" s="11">
        <f t="shared" si="9"/>
        <v>90.033317268403081</v>
      </c>
      <c r="J73" s="11">
        <v>4.5001797936973054</v>
      </c>
      <c r="K73" s="19">
        <v>643030</v>
      </c>
      <c r="L73" s="19">
        <v>68576</v>
      </c>
      <c r="M73" s="19">
        <f t="shared" si="7"/>
        <v>711606</v>
      </c>
      <c r="N73" s="11">
        <f t="shared" si="10"/>
        <v>90.363206605902704</v>
      </c>
      <c r="O73" s="11">
        <v>4.5038371779766022</v>
      </c>
      <c r="P73" s="19">
        <v>777759</v>
      </c>
      <c r="Q73" s="19">
        <v>73171</v>
      </c>
      <c r="R73" s="19">
        <f t="shared" si="8"/>
        <v>850930</v>
      </c>
      <c r="S73" s="11">
        <f t="shared" si="11"/>
        <v>91.401055315948426</v>
      </c>
      <c r="T73" s="11">
        <v>4.5152570245197987</v>
      </c>
    </row>
    <row r="74" spans="1:20" x14ac:dyDescent="0.35">
      <c r="A74" s="2"/>
      <c r="B74" s="2" t="s">
        <v>207</v>
      </c>
      <c r="C74" s="2" t="s">
        <v>211</v>
      </c>
      <c r="D74" s="5" t="s">
        <v>228</v>
      </c>
      <c r="E74" s="2"/>
      <c r="F74" s="19">
        <v>601815</v>
      </c>
      <c r="G74" s="19">
        <v>43288</v>
      </c>
      <c r="H74" s="19">
        <f t="shared" si="6"/>
        <v>645103</v>
      </c>
      <c r="I74" s="11">
        <f t="shared" si="9"/>
        <v>93.289753729249441</v>
      </c>
      <c r="J74" s="11">
        <v>4.5357102811285603</v>
      </c>
      <c r="K74" s="19">
        <v>642038</v>
      </c>
      <c r="L74" s="19">
        <v>45587</v>
      </c>
      <c r="M74" s="19">
        <f t="shared" si="7"/>
        <v>687625</v>
      </c>
      <c r="N74" s="11">
        <f t="shared" si="10"/>
        <v>93.370369023813851</v>
      </c>
      <c r="O74" s="11">
        <v>4.5365740467619222</v>
      </c>
      <c r="P74" s="19">
        <v>763905</v>
      </c>
      <c r="Q74" s="19">
        <v>53586</v>
      </c>
      <c r="R74" s="19">
        <f t="shared" si="8"/>
        <v>817491</v>
      </c>
      <c r="S74" s="11">
        <f t="shared" si="11"/>
        <v>93.445065450261836</v>
      </c>
      <c r="T74" s="11">
        <v>4.5373737283368296</v>
      </c>
    </row>
    <row r="75" spans="1:20" x14ac:dyDescent="0.35">
      <c r="A75" s="2" t="s">
        <v>221</v>
      </c>
      <c r="B75" s="2" t="s">
        <v>221</v>
      </c>
      <c r="C75" s="2" t="s">
        <v>231</v>
      </c>
      <c r="D75" s="5" t="s">
        <v>45</v>
      </c>
      <c r="E75" s="7"/>
      <c r="F75" s="19">
        <v>238202</v>
      </c>
      <c r="G75" s="19">
        <v>23923</v>
      </c>
      <c r="H75" s="19">
        <f t="shared" si="6"/>
        <v>262125</v>
      </c>
      <c r="I75" s="11">
        <f t="shared" si="9"/>
        <v>90.873438245112069</v>
      </c>
      <c r="J75" s="11">
        <v>4.5094677499575839</v>
      </c>
      <c r="K75" s="19">
        <v>248484</v>
      </c>
      <c r="L75" s="19">
        <v>19228</v>
      </c>
      <c r="M75" s="19">
        <f t="shared" si="7"/>
        <v>267712</v>
      </c>
      <c r="N75" s="11">
        <f t="shared" si="10"/>
        <v>92.817654793210608</v>
      </c>
      <c r="O75" s="11">
        <v>4.5306368673142465</v>
      </c>
      <c r="P75" s="19">
        <v>210246</v>
      </c>
      <c r="Q75" s="19">
        <v>13582</v>
      </c>
      <c r="R75" s="19">
        <f t="shared" si="8"/>
        <v>223828</v>
      </c>
      <c r="S75" s="11">
        <f t="shared" si="11"/>
        <v>93.931947745590364</v>
      </c>
      <c r="T75" s="11">
        <v>4.5425705599310096</v>
      </c>
    </row>
    <row r="76" spans="1:20" x14ac:dyDescent="0.35">
      <c r="A76" s="2"/>
      <c r="B76" s="2" t="s">
        <v>221</v>
      </c>
      <c r="C76" s="2" t="s">
        <v>232</v>
      </c>
      <c r="D76" s="5" t="s">
        <v>228</v>
      </c>
      <c r="E76" s="7"/>
      <c r="F76" s="19">
        <v>259044</v>
      </c>
      <c r="G76" s="19">
        <v>9920</v>
      </c>
      <c r="H76" s="19">
        <f t="shared" si="6"/>
        <v>268964</v>
      </c>
      <c r="I76" s="11">
        <f t="shared" si="9"/>
        <v>96.311774066417811</v>
      </c>
      <c r="J76" s="11">
        <v>4.5675905757791746</v>
      </c>
      <c r="K76" s="19">
        <v>272081</v>
      </c>
      <c r="L76" s="19">
        <v>7824</v>
      </c>
      <c r="M76" s="19">
        <f t="shared" si="7"/>
        <v>279905</v>
      </c>
      <c r="N76" s="11">
        <f t="shared" si="10"/>
        <v>97.204765902717</v>
      </c>
      <c r="O76" s="11">
        <v>4.5768197421853252</v>
      </c>
      <c r="P76" s="19">
        <v>262813</v>
      </c>
      <c r="Q76" s="19">
        <v>6455</v>
      </c>
      <c r="R76" s="19">
        <f t="shared" si="8"/>
        <v>269268</v>
      </c>
      <c r="S76" s="11">
        <f t="shared" si="11"/>
        <v>97.602760075463848</v>
      </c>
      <c r="T76" s="11">
        <v>4.5809057724809099</v>
      </c>
    </row>
    <row r="77" spans="1:20" x14ac:dyDescent="0.35">
      <c r="A77" s="2"/>
      <c r="B77" s="2" t="s">
        <v>221</v>
      </c>
      <c r="C77" s="2" t="s">
        <v>233</v>
      </c>
      <c r="D77" s="5" t="s">
        <v>48</v>
      </c>
      <c r="E77" s="7"/>
      <c r="F77" s="19">
        <v>571268</v>
      </c>
      <c r="G77" s="19">
        <v>24075</v>
      </c>
      <c r="H77" s="19">
        <f t="shared" si="6"/>
        <v>595343</v>
      </c>
      <c r="I77" s="11">
        <f t="shared" si="9"/>
        <v>95.956112694698675</v>
      </c>
      <c r="J77" s="11">
        <v>4.5638909275083828</v>
      </c>
      <c r="K77" s="19">
        <v>601408</v>
      </c>
      <c r="L77" s="19">
        <v>24875</v>
      </c>
      <c r="M77" s="19">
        <f t="shared" si="7"/>
        <v>626283</v>
      </c>
      <c r="N77" s="11">
        <f t="shared" si="10"/>
        <v>96.028153406686755</v>
      </c>
      <c r="O77" s="11">
        <v>4.5646414131271502</v>
      </c>
      <c r="P77" s="19">
        <v>579798</v>
      </c>
      <c r="Q77" s="19">
        <v>22783</v>
      </c>
      <c r="R77" s="19">
        <f t="shared" si="8"/>
        <v>602581</v>
      </c>
      <c r="S77" s="11">
        <f t="shared" si="11"/>
        <v>96.21909751552073</v>
      </c>
      <c r="T77" s="11">
        <v>4.5666278568417535</v>
      </c>
    </row>
    <row r="78" spans="1:20" x14ac:dyDescent="0.35">
      <c r="A78" s="2"/>
      <c r="B78" s="2" t="s">
        <v>221</v>
      </c>
      <c r="C78" s="2" t="s">
        <v>234</v>
      </c>
      <c r="D78" s="5" t="s">
        <v>228</v>
      </c>
      <c r="E78" s="7"/>
      <c r="F78" s="19">
        <v>458886</v>
      </c>
      <c r="G78" s="19">
        <v>10315</v>
      </c>
      <c r="H78" s="19">
        <f t="shared" ref="H78:H117" si="12">F78+G78</f>
        <v>469201</v>
      </c>
      <c r="I78" s="11">
        <f t="shared" si="9"/>
        <v>97.801581838060869</v>
      </c>
      <c r="J78" s="11">
        <v>4.5829407511232718</v>
      </c>
      <c r="K78" s="19">
        <v>453646</v>
      </c>
      <c r="L78" s="19">
        <v>9623</v>
      </c>
      <c r="M78" s="19">
        <f t="shared" ref="M78:M117" si="13">K78+L78</f>
        <v>463269</v>
      </c>
      <c r="N78" s="11">
        <f t="shared" si="10"/>
        <v>97.922805108910808</v>
      </c>
      <c r="O78" s="11">
        <v>4.5841794652992762</v>
      </c>
      <c r="P78" s="19">
        <v>459186</v>
      </c>
      <c r="Q78" s="19">
        <v>9790</v>
      </c>
      <c r="R78" s="19">
        <f t="shared" ref="R78:R117" si="14">P78+Q78</f>
        <v>468976</v>
      </c>
      <c r="S78" s="11">
        <f t="shared" si="11"/>
        <v>97.912473132953508</v>
      </c>
      <c r="T78" s="11">
        <v>4.584073948294785</v>
      </c>
    </row>
    <row r="79" spans="1:20" x14ac:dyDescent="0.35">
      <c r="A79" s="2"/>
      <c r="B79" s="2" t="s">
        <v>221</v>
      </c>
      <c r="C79" s="2" t="s">
        <v>235</v>
      </c>
      <c r="D79" s="5" t="s">
        <v>48</v>
      </c>
      <c r="E79" s="7"/>
      <c r="F79" s="19">
        <v>701123</v>
      </c>
      <c r="G79" s="19">
        <v>38199</v>
      </c>
      <c r="H79" s="19">
        <f t="shared" si="12"/>
        <v>739322</v>
      </c>
      <c r="I79" s="11">
        <f t="shared" si="9"/>
        <v>94.833239102853696</v>
      </c>
      <c r="J79" s="11">
        <v>4.5521199712547631</v>
      </c>
      <c r="K79" s="19">
        <v>665512</v>
      </c>
      <c r="L79" s="19">
        <v>33395</v>
      </c>
      <c r="M79" s="19">
        <f t="shared" si="13"/>
        <v>698907</v>
      </c>
      <c r="N79" s="11">
        <f t="shared" si="10"/>
        <v>95.221824935220283</v>
      </c>
      <c r="O79" s="11">
        <v>4.5562091690439681</v>
      </c>
      <c r="P79" s="19">
        <v>627667</v>
      </c>
      <c r="Q79" s="19">
        <v>29374</v>
      </c>
      <c r="R79" s="19">
        <f t="shared" si="14"/>
        <v>657041</v>
      </c>
      <c r="S79" s="11">
        <f t="shared" si="11"/>
        <v>95.529350527592655</v>
      </c>
      <c r="T79" s="11">
        <v>4.5594335356363072</v>
      </c>
    </row>
    <row r="80" spans="1:20" x14ac:dyDescent="0.35">
      <c r="A80" s="2" t="s">
        <v>18</v>
      </c>
      <c r="B80" s="2" t="s">
        <v>133</v>
      </c>
      <c r="C80" s="2" t="s">
        <v>134</v>
      </c>
      <c r="D80" s="5" t="s">
        <v>45</v>
      </c>
      <c r="E80" s="7"/>
      <c r="F80" s="19">
        <v>1420615</v>
      </c>
      <c r="G80" s="19">
        <v>152273</v>
      </c>
      <c r="H80" s="19">
        <f t="shared" si="12"/>
        <v>1572888</v>
      </c>
      <c r="I80" s="11">
        <f t="shared" si="9"/>
        <v>90.318891109856509</v>
      </c>
      <c r="J80" s="11">
        <v>4.5033466424172408</v>
      </c>
      <c r="K80" s="19">
        <v>1518038</v>
      </c>
      <c r="L80" s="19">
        <v>125276</v>
      </c>
      <c r="M80" s="19">
        <f t="shared" si="13"/>
        <v>1643314</v>
      </c>
      <c r="N80" s="11">
        <f t="shared" si="10"/>
        <v>92.376624309170381</v>
      </c>
      <c r="O80" s="11">
        <v>4.5258739629748854</v>
      </c>
      <c r="P80" s="19">
        <v>1463594</v>
      </c>
      <c r="Q80" s="19">
        <v>106120</v>
      </c>
      <c r="R80" s="19">
        <f t="shared" si="14"/>
        <v>1569714</v>
      </c>
      <c r="S80" s="11">
        <f t="shared" si="11"/>
        <v>93.239532806613184</v>
      </c>
      <c r="T80" s="11">
        <v>4.5351718035009192</v>
      </c>
    </row>
    <row r="81" spans="1:20" x14ac:dyDescent="0.35">
      <c r="A81" s="2"/>
      <c r="B81" s="2" t="s">
        <v>133</v>
      </c>
      <c r="C81" s="2" t="s">
        <v>135</v>
      </c>
      <c r="D81" s="5" t="s">
        <v>48</v>
      </c>
      <c r="E81" s="7"/>
      <c r="F81" s="19">
        <v>667277</v>
      </c>
      <c r="G81" s="19">
        <v>32766</v>
      </c>
      <c r="H81" s="19">
        <f t="shared" si="12"/>
        <v>700043</v>
      </c>
      <c r="I81" s="11">
        <f t="shared" si="9"/>
        <v>95.319430377848207</v>
      </c>
      <c r="J81" s="11">
        <v>4.5572336763193597</v>
      </c>
      <c r="K81" s="19">
        <v>670721</v>
      </c>
      <c r="L81" s="19">
        <v>31879</v>
      </c>
      <c r="M81" s="19">
        <f t="shared" si="13"/>
        <v>702600</v>
      </c>
      <c r="N81" s="11">
        <f t="shared" si="10"/>
        <v>95.462709934528888</v>
      </c>
      <c r="O81" s="11">
        <v>4.558735699342936</v>
      </c>
      <c r="P81" s="19">
        <v>697839</v>
      </c>
      <c r="Q81" s="19">
        <v>32097</v>
      </c>
      <c r="R81" s="19">
        <f t="shared" si="14"/>
        <v>729936</v>
      </c>
      <c r="S81" s="11">
        <f t="shared" si="11"/>
        <v>95.602765173933051</v>
      </c>
      <c r="T81" s="11">
        <v>4.5602017440525788</v>
      </c>
    </row>
    <row r="82" spans="1:20" x14ac:dyDescent="0.35">
      <c r="A82" s="2"/>
      <c r="B82" s="2" t="s">
        <v>133</v>
      </c>
      <c r="C82" s="2" t="s">
        <v>42</v>
      </c>
      <c r="D82" s="5" t="s">
        <v>45</v>
      </c>
      <c r="E82" s="7"/>
      <c r="F82" s="19">
        <v>649929</v>
      </c>
      <c r="G82" s="19">
        <v>33476</v>
      </c>
      <c r="H82" s="19">
        <f t="shared" si="12"/>
        <v>683405</v>
      </c>
      <c r="I82" s="11">
        <f t="shared" si="9"/>
        <v>95.101586906739044</v>
      </c>
      <c r="J82" s="11">
        <v>4.5549456561286217</v>
      </c>
      <c r="K82" s="19">
        <v>631611</v>
      </c>
      <c r="L82" s="19">
        <v>40678</v>
      </c>
      <c r="M82" s="19">
        <f t="shared" si="13"/>
        <v>672289</v>
      </c>
      <c r="N82" s="11">
        <f t="shared" si="10"/>
        <v>93.949328339449252</v>
      </c>
      <c r="O82" s="11">
        <v>4.5427555767061838</v>
      </c>
      <c r="P82" s="19">
        <v>780417</v>
      </c>
      <c r="Q82" s="19">
        <v>45048</v>
      </c>
      <c r="R82" s="19">
        <f t="shared" si="14"/>
        <v>825465</v>
      </c>
      <c r="S82" s="11">
        <f t="shared" si="11"/>
        <v>94.542712289436864</v>
      </c>
      <c r="T82" s="11">
        <v>4.549051714285449</v>
      </c>
    </row>
    <row r="83" spans="1:20" x14ac:dyDescent="0.35">
      <c r="A83" s="2"/>
      <c r="B83" s="2" t="s">
        <v>133</v>
      </c>
      <c r="C83" s="2" t="s">
        <v>136</v>
      </c>
      <c r="D83" s="5" t="s">
        <v>48</v>
      </c>
      <c r="E83" s="7"/>
      <c r="F83" s="19">
        <v>692456</v>
      </c>
      <c r="G83" s="19">
        <v>35057</v>
      </c>
      <c r="H83" s="19">
        <f t="shared" si="12"/>
        <v>727513</v>
      </c>
      <c r="I83" s="11">
        <f t="shared" si="9"/>
        <v>95.181254493046865</v>
      </c>
      <c r="J83" s="11">
        <v>4.5557830158230308</v>
      </c>
      <c r="K83" s="19">
        <v>699239</v>
      </c>
      <c r="L83" s="19">
        <v>34414</v>
      </c>
      <c r="M83" s="19">
        <f t="shared" si="13"/>
        <v>733653</v>
      </c>
      <c r="N83" s="11">
        <f t="shared" si="10"/>
        <v>95.309226568963794</v>
      </c>
      <c r="O83" s="11">
        <v>4.5571266220174769</v>
      </c>
      <c r="P83" s="19">
        <v>750138</v>
      </c>
      <c r="Q83" s="19">
        <v>36411</v>
      </c>
      <c r="R83" s="19">
        <f t="shared" si="14"/>
        <v>786549</v>
      </c>
      <c r="S83" s="11">
        <f t="shared" si="11"/>
        <v>95.370790630971499</v>
      </c>
      <c r="T83" s="11">
        <v>4.5577723536998098</v>
      </c>
    </row>
    <row r="84" spans="1:20" x14ac:dyDescent="0.35">
      <c r="A84" s="2"/>
      <c r="B84" s="2" t="s">
        <v>133</v>
      </c>
      <c r="C84" s="2" t="s">
        <v>37</v>
      </c>
      <c r="D84" s="5" t="s">
        <v>45</v>
      </c>
      <c r="E84" s="7"/>
      <c r="F84" s="19">
        <v>666134</v>
      </c>
      <c r="G84" s="19">
        <v>57912</v>
      </c>
      <c r="H84" s="19">
        <f t="shared" si="12"/>
        <v>724046</v>
      </c>
      <c r="I84" s="11">
        <f t="shared" si="9"/>
        <v>92.0016131571751</v>
      </c>
      <c r="J84" s="11">
        <v>4.5218061112124364</v>
      </c>
      <c r="K84" s="19">
        <v>664371</v>
      </c>
      <c r="L84" s="19">
        <v>56501</v>
      </c>
      <c r="M84" s="19">
        <f t="shared" si="13"/>
        <v>720872</v>
      </c>
      <c r="N84" s="11">
        <f t="shared" si="10"/>
        <v>92.162131418615232</v>
      </c>
      <c r="O84" s="11">
        <v>4.5235493240522748</v>
      </c>
      <c r="P84" s="19">
        <v>688645</v>
      </c>
      <c r="Q84" s="19">
        <v>50368</v>
      </c>
      <c r="R84" s="19">
        <f t="shared" si="14"/>
        <v>739013</v>
      </c>
      <c r="S84" s="11">
        <f t="shared" si="11"/>
        <v>93.184423007443712</v>
      </c>
      <c r="T84" s="11">
        <v>4.5345805726096513</v>
      </c>
    </row>
    <row r="85" spans="1:20" x14ac:dyDescent="0.35">
      <c r="A85" s="2"/>
      <c r="B85" s="2" t="s">
        <v>133</v>
      </c>
      <c r="C85" s="2" t="s">
        <v>41</v>
      </c>
      <c r="D85" s="5" t="s">
        <v>45</v>
      </c>
      <c r="E85" s="7"/>
      <c r="F85" s="19">
        <v>1074190</v>
      </c>
      <c r="G85" s="19">
        <v>130979</v>
      </c>
      <c r="H85" s="19">
        <f t="shared" si="12"/>
        <v>1205169</v>
      </c>
      <c r="I85" s="11">
        <f t="shared" si="9"/>
        <v>89.131897684059254</v>
      </c>
      <c r="J85" s="11">
        <v>4.4901172691092768</v>
      </c>
      <c r="K85" s="19">
        <v>1224015</v>
      </c>
      <c r="L85" s="19">
        <v>118059</v>
      </c>
      <c r="M85" s="19">
        <f t="shared" si="13"/>
        <v>1342074</v>
      </c>
      <c r="N85" s="11">
        <f t="shared" si="10"/>
        <v>91.203242146111165</v>
      </c>
      <c r="O85" s="11">
        <v>4.5130904462961148</v>
      </c>
      <c r="P85" s="19">
        <v>1081720</v>
      </c>
      <c r="Q85" s="19">
        <v>94760</v>
      </c>
      <c r="R85" s="19">
        <f t="shared" si="14"/>
        <v>1176480</v>
      </c>
      <c r="S85" s="11">
        <f t="shared" si="11"/>
        <v>91.94546443628451</v>
      </c>
      <c r="T85" s="11">
        <v>4.5211956234203061</v>
      </c>
    </row>
    <row r="86" spans="1:20" x14ac:dyDescent="0.35">
      <c r="A86" s="2"/>
      <c r="B86" s="2" t="s">
        <v>133</v>
      </c>
      <c r="C86" s="2" t="s">
        <v>39</v>
      </c>
      <c r="D86" s="5" t="s">
        <v>45</v>
      </c>
      <c r="E86" s="7"/>
      <c r="F86" s="19">
        <v>597775</v>
      </c>
      <c r="G86" s="19">
        <v>35033</v>
      </c>
      <c r="H86" s="19">
        <f t="shared" si="12"/>
        <v>632808</v>
      </c>
      <c r="I86" s="11">
        <f t="shared" si="9"/>
        <v>94.463881619701397</v>
      </c>
      <c r="J86" s="11">
        <v>4.5482175563581935</v>
      </c>
      <c r="K86" s="19">
        <v>615557</v>
      </c>
      <c r="L86" s="19">
        <v>31221</v>
      </c>
      <c r="M86" s="19">
        <f t="shared" si="13"/>
        <v>646778</v>
      </c>
      <c r="N86" s="11">
        <f t="shared" si="10"/>
        <v>95.172841376793897</v>
      </c>
      <c r="O86" s="11">
        <v>4.5556946214418117</v>
      </c>
      <c r="P86" s="19">
        <v>617533</v>
      </c>
      <c r="Q86" s="19">
        <v>30219</v>
      </c>
      <c r="R86" s="19">
        <f t="shared" si="14"/>
        <v>647752</v>
      </c>
      <c r="S86" s="11">
        <f t="shared" si="11"/>
        <v>95.334788622806258</v>
      </c>
      <c r="T86" s="11">
        <v>4.5573947873094216</v>
      </c>
    </row>
    <row r="87" spans="1:20" x14ac:dyDescent="0.35">
      <c r="A87" s="2"/>
      <c r="B87" s="2" t="s">
        <v>133</v>
      </c>
      <c r="C87" s="2" t="s">
        <v>137</v>
      </c>
      <c r="D87" s="5" t="s">
        <v>45</v>
      </c>
      <c r="E87" s="7"/>
      <c r="F87" s="19">
        <v>64587</v>
      </c>
      <c r="G87" s="19">
        <v>4768</v>
      </c>
      <c r="H87" s="19">
        <f t="shared" si="12"/>
        <v>69355</v>
      </c>
      <c r="I87" s="11">
        <f t="shared" si="9"/>
        <v>93.125225290173745</v>
      </c>
      <c r="J87" s="11">
        <v>4.5339450959201395</v>
      </c>
      <c r="K87" s="19">
        <v>68705</v>
      </c>
      <c r="L87" s="19">
        <v>3657</v>
      </c>
      <c r="M87" s="19">
        <f t="shared" si="13"/>
        <v>72362</v>
      </c>
      <c r="N87" s="11">
        <f t="shared" si="10"/>
        <v>94.946242502971174</v>
      </c>
      <c r="O87" s="11">
        <v>4.5533108630468222</v>
      </c>
      <c r="P87" s="19">
        <v>73060</v>
      </c>
      <c r="Q87" s="19">
        <v>3629</v>
      </c>
      <c r="R87" s="19">
        <f t="shared" si="14"/>
        <v>76689</v>
      </c>
      <c r="S87" s="11">
        <f t="shared" si="11"/>
        <v>95.267900220370578</v>
      </c>
      <c r="T87" s="11">
        <v>4.5566929251731896</v>
      </c>
    </row>
    <row r="88" spans="1:20" x14ac:dyDescent="0.35">
      <c r="A88" s="2"/>
      <c r="B88" s="2" t="s">
        <v>133</v>
      </c>
      <c r="C88" s="2" t="s">
        <v>138</v>
      </c>
      <c r="D88" s="5" t="s">
        <v>228</v>
      </c>
      <c r="E88" s="7"/>
      <c r="F88" s="19">
        <v>656153</v>
      </c>
      <c r="G88" s="19">
        <v>50063</v>
      </c>
      <c r="H88" s="19">
        <f t="shared" si="12"/>
        <v>706216</v>
      </c>
      <c r="I88" s="11">
        <f t="shared" si="9"/>
        <v>92.911092357012578</v>
      </c>
      <c r="J88" s="11">
        <v>4.5316430397363243</v>
      </c>
      <c r="K88" s="19">
        <v>633153</v>
      </c>
      <c r="L88" s="19">
        <v>36645</v>
      </c>
      <c r="M88" s="19">
        <f t="shared" si="13"/>
        <v>669798</v>
      </c>
      <c r="N88" s="11">
        <f t="shared" si="10"/>
        <v>94.528947533435456</v>
      </c>
      <c r="O88" s="11">
        <v>4.5489061106974908</v>
      </c>
      <c r="P88" s="19">
        <v>723488</v>
      </c>
      <c r="Q88" s="19">
        <v>35334</v>
      </c>
      <c r="R88" s="19">
        <f t="shared" si="14"/>
        <v>758822</v>
      </c>
      <c r="S88" s="11">
        <f t="shared" si="11"/>
        <v>95.343572010300164</v>
      </c>
      <c r="T88" s="11">
        <v>4.5574869150943567</v>
      </c>
    </row>
    <row r="89" spans="1:20" x14ac:dyDescent="0.35">
      <c r="A89" s="2"/>
      <c r="B89" s="2" t="s">
        <v>133</v>
      </c>
      <c r="C89" s="2" t="s">
        <v>139</v>
      </c>
      <c r="D89" s="5" t="s">
        <v>230</v>
      </c>
      <c r="E89" s="7"/>
      <c r="F89" s="19">
        <v>839861</v>
      </c>
      <c r="G89" s="19">
        <v>53865</v>
      </c>
      <c r="H89" s="19">
        <f t="shared" si="12"/>
        <v>893726</v>
      </c>
      <c r="I89" s="11">
        <f t="shared" si="9"/>
        <v>93.972985008828218</v>
      </c>
      <c r="J89" s="11">
        <v>4.5430073474414669</v>
      </c>
      <c r="K89" s="19">
        <v>862062</v>
      </c>
      <c r="L89" s="19">
        <v>54113</v>
      </c>
      <c r="M89" s="19">
        <f t="shared" si="13"/>
        <v>916175</v>
      </c>
      <c r="N89" s="11">
        <f t="shared" si="10"/>
        <v>94.093595655851786</v>
      </c>
      <c r="O89" s="11">
        <v>4.5442899853575991</v>
      </c>
      <c r="P89" s="19">
        <v>865336</v>
      </c>
      <c r="Q89" s="19">
        <v>50171</v>
      </c>
      <c r="R89" s="19">
        <f t="shared" si="14"/>
        <v>915507</v>
      </c>
      <c r="S89" s="11">
        <f t="shared" si="11"/>
        <v>94.519867133730273</v>
      </c>
      <c r="T89" s="11">
        <v>4.5488100466229486</v>
      </c>
    </row>
    <row r="90" spans="1:20" x14ac:dyDescent="0.35">
      <c r="A90" s="2"/>
      <c r="B90" s="2" t="s">
        <v>133</v>
      </c>
      <c r="C90" s="2" t="s">
        <v>140</v>
      </c>
      <c r="D90" s="5" t="s">
        <v>230</v>
      </c>
      <c r="E90" s="7"/>
      <c r="F90" s="19">
        <v>104977</v>
      </c>
      <c r="G90" s="19">
        <v>6977</v>
      </c>
      <c r="H90" s="19">
        <f t="shared" si="12"/>
        <v>111954</v>
      </c>
      <c r="I90" s="11">
        <f t="shared" si="9"/>
        <v>93.767976133054646</v>
      </c>
      <c r="J90" s="11">
        <v>4.5408233918889662</v>
      </c>
      <c r="K90" s="19">
        <v>100520</v>
      </c>
      <c r="L90" s="19">
        <v>6623</v>
      </c>
      <c r="M90" s="19">
        <f t="shared" si="13"/>
        <v>107143</v>
      </c>
      <c r="N90" s="11">
        <f t="shared" si="10"/>
        <v>93.818541575277905</v>
      </c>
      <c r="O90" s="11">
        <v>4.5413625078559958</v>
      </c>
      <c r="P90" s="19">
        <v>117266</v>
      </c>
      <c r="Q90" s="19">
        <v>7015</v>
      </c>
      <c r="R90" s="19">
        <f t="shared" si="14"/>
        <v>124281</v>
      </c>
      <c r="S90" s="11">
        <f t="shared" si="11"/>
        <v>94.355533025965357</v>
      </c>
      <c r="T90" s="11">
        <v>4.5470699137195236</v>
      </c>
    </row>
    <row r="91" spans="1:20" x14ac:dyDescent="0.35">
      <c r="A91" s="2"/>
      <c r="B91" s="2" t="s">
        <v>133</v>
      </c>
      <c r="C91" s="2" t="s">
        <v>38</v>
      </c>
      <c r="D91" s="5" t="s">
        <v>45</v>
      </c>
      <c r="E91" s="7"/>
      <c r="F91" s="19">
        <v>476269</v>
      </c>
      <c r="G91" s="19">
        <v>41796</v>
      </c>
      <c r="H91" s="19">
        <f t="shared" si="12"/>
        <v>518065</v>
      </c>
      <c r="I91" s="11">
        <f t="shared" si="9"/>
        <v>91.932286489147117</v>
      </c>
      <c r="J91" s="11">
        <v>4.5210522896336611</v>
      </c>
      <c r="K91" s="19">
        <v>517564</v>
      </c>
      <c r="L91" s="19">
        <v>45305</v>
      </c>
      <c r="M91" s="19">
        <f t="shared" si="13"/>
        <v>562869</v>
      </c>
      <c r="N91" s="11">
        <f t="shared" si="10"/>
        <v>91.951057883806001</v>
      </c>
      <c r="O91" s="11">
        <v>4.5212564559738819</v>
      </c>
      <c r="P91" s="19">
        <v>571161</v>
      </c>
      <c r="Q91" s="19">
        <v>37637</v>
      </c>
      <c r="R91" s="19">
        <f t="shared" si="14"/>
        <v>608798</v>
      </c>
      <c r="S91" s="11">
        <f t="shared" si="11"/>
        <v>93.817818061163152</v>
      </c>
      <c r="T91" s="11">
        <v>4.5413547959805767</v>
      </c>
    </row>
    <row r="92" spans="1:20" x14ac:dyDescent="0.35">
      <c r="A92" s="2"/>
      <c r="B92" s="2" t="s">
        <v>133</v>
      </c>
      <c r="C92" s="2" t="s">
        <v>141</v>
      </c>
      <c r="D92" s="5" t="s">
        <v>228</v>
      </c>
      <c r="E92" s="7"/>
      <c r="F92" s="19">
        <v>502918</v>
      </c>
      <c r="G92" s="19">
        <v>17966</v>
      </c>
      <c r="H92" s="19">
        <f t="shared" si="12"/>
        <v>520884</v>
      </c>
      <c r="I92" s="11">
        <f t="shared" si="9"/>
        <v>96.550863531995617</v>
      </c>
      <c r="J92" s="11">
        <v>4.5700699527184794</v>
      </c>
      <c r="K92" s="19">
        <v>535636</v>
      </c>
      <c r="L92" s="19">
        <v>17181</v>
      </c>
      <c r="M92" s="19">
        <f t="shared" si="13"/>
        <v>552817</v>
      </c>
      <c r="N92" s="11">
        <f t="shared" si="10"/>
        <v>96.892099917332501</v>
      </c>
      <c r="O92" s="11">
        <v>4.5735979873722128</v>
      </c>
      <c r="P92" s="19">
        <v>546814</v>
      </c>
      <c r="Q92" s="19">
        <v>15261</v>
      </c>
      <c r="R92" s="19">
        <f t="shared" si="14"/>
        <v>562075</v>
      </c>
      <c r="S92" s="11">
        <f t="shared" si="11"/>
        <v>97.284881910777031</v>
      </c>
      <c r="T92" s="11">
        <v>4.5776436010743939</v>
      </c>
    </row>
    <row r="93" spans="1:20" x14ac:dyDescent="0.35">
      <c r="A93" s="2"/>
      <c r="B93" s="2" t="s">
        <v>133</v>
      </c>
      <c r="C93" s="2" t="s">
        <v>142</v>
      </c>
      <c r="D93" s="5" t="s">
        <v>48</v>
      </c>
      <c r="E93" s="7"/>
      <c r="F93" s="19">
        <v>444287</v>
      </c>
      <c r="G93" s="19">
        <v>14197</v>
      </c>
      <c r="H93" s="19">
        <f t="shared" si="12"/>
        <v>458484</v>
      </c>
      <c r="I93" s="11">
        <f t="shared" si="9"/>
        <v>96.903490634351471</v>
      </c>
      <c r="J93" s="11">
        <v>4.5737155413062283</v>
      </c>
      <c r="K93" s="19">
        <v>510717</v>
      </c>
      <c r="L93" s="19">
        <v>7253</v>
      </c>
      <c r="M93" s="19">
        <f t="shared" si="13"/>
        <v>517970</v>
      </c>
      <c r="N93" s="11">
        <f t="shared" si="10"/>
        <v>98.599725852848621</v>
      </c>
      <c r="O93" s="11">
        <v>4.5910684812076514</v>
      </c>
      <c r="P93" s="19">
        <v>512149</v>
      </c>
      <c r="Q93" s="19">
        <v>9056</v>
      </c>
      <c r="R93" s="19">
        <f t="shared" si="14"/>
        <v>521205</v>
      </c>
      <c r="S93" s="11">
        <f t="shared" si="11"/>
        <v>98.262487888642667</v>
      </c>
      <c r="T93" s="11">
        <v>4.5876423458647357</v>
      </c>
    </row>
    <row r="94" spans="1:20" x14ac:dyDescent="0.35">
      <c r="A94" s="2"/>
      <c r="B94" s="2" t="s">
        <v>133</v>
      </c>
      <c r="C94" s="2" t="s">
        <v>143</v>
      </c>
      <c r="D94" s="5" t="s">
        <v>228</v>
      </c>
      <c r="E94" s="7"/>
      <c r="F94" s="19">
        <v>659941</v>
      </c>
      <c r="G94" s="19">
        <v>15630</v>
      </c>
      <c r="H94" s="19">
        <f t="shared" si="12"/>
        <v>675571</v>
      </c>
      <c r="I94" s="11">
        <f t="shared" si="9"/>
        <v>97.686401577332362</v>
      </c>
      <c r="J94" s="11">
        <v>4.5817623638685214</v>
      </c>
      <c r="K94" s="19">
        <v>665221</v>
      </c>
      <c r="L94" s="19">
        <v>9153</v>
      </c>
      <c r="M94" s="19">
        <f t="shared" si="13"/>
        <v>674374</v>
      </c>
      <c r="N94" s="11">
        <f t="shared" si="10"/>
        <v>98.642741268198364</v>
      </c>
      <c r="O94" s="11">
        <v>4.591504649104551</v>
      </c>
      <c r="P94" s="19">
        <v>718285</v>
      </c>
      <c r="Q94" s="19">
        <v>12463</v>
      </c>
      <c r="R94" s="19">
        <f t="shared" si="14"/>
        <v>730748</v>
      </c>
      <c r="S94" s="11">
        <f t="shared" si="11"/>
        <v>98.294487292472922</v>
      </c>
      <c r="T94" s="11">
        <v>4.5879679451377555</v>
      </c>
    </row>
    <row r="95" spans="1:20" x14ac:dyDescent="0.35">
      <c r="A95" s="2"/>
      <c r="B95" s="2" t="s">
        <v>144</v>
      </c>
      <c r="C95" s="2" t="s">
        <v>145</v>
      </c>
      <c r="D95" s="5" t="s">
        <v>45</v>
      </c>
      <c r="E95" s="7"/>
      <c r="F95" s="19">
        <v>435630</v>
      </c>
      <c r="G95" s="19">
        <v>46542</v>
      </c>
      <c r="H95" s="19">
        <f t="shared" si="12"/>
        <v>482172</v>
      </c>
      <c r="I95" s="11">
        <f t="shared" si="9"/>
        <v>90.347427888803168</v>
      </c>
      <c r="J95" s="11">
        <v>4.5036625483297774</v>
      </c>
      <c r="K95" s="19">
        <v>418158</v>
      </c>
      <c r="L95" s="19">
        <v>34678</v>
      </c>
      <c r="M95" s="19">
        <f t="shared" si="13"/>
        <v>452836</v>
      </c>
      <c r="N95" s="11">
        <f t="shared" si="10"/>
        <v>92.342039943820723</v>
      </c>
      <c r="O95" s="11">
        <v>4.5254995084941365</v>
      </c>
      <c r="P95" s="19">
        <v>428699</v>
      </c>
      <c r="Q95" s="19">
        <v>31286</v>
      </c>
      <c r="R95" s="19">
        <f t="shared" si="14"/>
        <v>459985</v>
      </c>
      <c r="S95" s="11">
        <f t="shared" si="11"/>
        <v>93.198473863278153</v>
      </c>
      <c r="T95" s="11">
        <v>4.5347313466999459</v>
      </c>
    </row>
    <row r="96" spans="1:20" x14ac:dyDescent="0.35">
      <c r="A96" s="2"/>
      <c r="B96" s="2" t="s">
        <v>144</v>
      </c>
      <c r="C96" s="2" t="s">
        <v>146</v>
      </c>
      <c r="D96" s="5" t="s">
        <v>230</v>
      </c>
      <c r="E96" s="7"/>
      <c r="F96" s="19">
        <v>115226</v>
      </c>
      <c r="G96" s="19">
        <v>8101</v>
      </c>
      <c r="H96" s="19">
        <f t="shared" si="12"/>
        <v>123327</v>
      </c>
      <c r="I96" s="11">
        <f t="shared" si="9"/>
        <v>93.431284309194254</v>
      </c>
      <c r="J96" s="11">
        <v>4.5372262389288833</v>
      </c>
      <c r="K96" s="19">
        <v>110596</v>
      </c>
      <c r="L96" s="19">
        <v>10175</v>
      </c>
      <c r="M96" s="19">
        <f t="shared" si="13"/>
        <v>120771</v>
      </c>
      <c r="N96" s="11">
        <f t="shared" si="10"/>
        <v>91.574964188422712</v>
      </c>
      <c r="O96" s="11">
        <v>4.5171579176019865</v>
      </c>
      <c r="P96" s="19">
        <v>130078</v>
      </c>
      <c r="Q96" s="19">
        <v>6151</v>
      </c>
      <c r="R96" s="19">
        <f t="shared" si="14"/>
        <v>136229</v>
      </c>
      <c r="S96" s="11">
        <f t="shared" si="11"/>
        <v>95.484808667757974</v>
      </c>
      <c r="T96" s="11">
        <v>4.5589671632916637</v>
      </c>
    </row>
    <row r="97" spans="1:20" x14ac:dyDescent="0.35">
      <c r="A97" s="2"/>
      <c r="B97" s="2" t="s">
        <v>144</v>
      </c>
      <c r="C97" s="2" t="s">
        <v>147</v>
      </c>
      <c r="D97" s="5" t="s">
        <v>45</v>
      </c>
      <c r="E97" s="7"/>
      <c r="F97" s="19">
        <v>1353449</v>
      </c>
      <c r="G97" s="19">
        <v>77267</v>
      </c>
      <c r="H97" s="19">
        <f t="shared" si="12"/>
        <v>1430716</v>
      </c>
      <c r="I97" s="11">
        <f t="shared" si="9"/>
        <v>94.599417354667168</v>
      </c>
      <c r="J97" s="11">
        <v>4.5496513169972923</v>
      </c>
      <c r="K97" s="19">
        <v>1384005</v>
      </c>
      <c r="L97" s="19">
        <v>97319</v>
      </c>
      <c r="M97" s="19">
        <f t="shared" si="13"/>
        <v>1481324</v>
      </c>
      <c r="N97" s="11">
        <f t="shared" si="10"/>
        <v>93.430269137609329</v>
      </c>
      <c r="O97" s="11">
        <v>4.5372153734344449</v>
      </c>
      <c r="P97" s="19">
        <v>1430444</v>
      </c>
      <c r="Q97" s="19">
        <v>86484</v>
      </c>
      <c r="R97" s="19">
        <f t="shared" si="14"/>
        <v>1516928</v>
      </c>
      <c r="S97" s="11">
        <f t="shared" si="11"/>
        <v>94.298740612606537</v>
      </c>
      <c r="T97" s="11">
        <v>4.5464678344347123</v>
      </c>
    </row>
    <row r="98" spans="1:20" x14ac:dyDescent="0.35">
      <c r="A98" s="2"/>
      <c r="B98" s="2" t="s">
        <v>148</v>
      </c>
      <c r="C98" s="2" t="s">
        <v>149</v>
      </c>
      <c r="D98" s="5" t="s">
        <v>48</v>
      </c>
      <c r="E98" s="2"/>
      <c r="F98" s="19">
        <v>88580</v>
      </c>
      <c r="G98" s="19">
        <v>7859</v>
      </c>
      <c r="H98" s="19">
        <f t="shared" si="12"/>
        <v>96439</v>
      </c>
      <c r="I98" s="11">
        <f t="shared" si="9"/>
        <v>91.850807246031181</v>
      </c>
      <c r="J98" s="11">
        <v>4.5201656003653685</v>
      </c>
      <c r="K98" s="19">
        <v>90627</v>
      </c>
      <c r="L98" s="19">
        <v>6188</v>
      </c>
      <c r="M98" s="19">
        <f t="shared" si="13"/>
        <v>96815</v>
      </c>
      <c r="N98" s="11">
        <f t="shared" si="10"/>
        <v>93.608428446005263</v>
      </c>
      <c r="O98" s="11">
        <v>4.5391204269295695</v>
      </c>
      <c r="P98" s="19">
        <v>105313</v>
      </c>
      <c r="Q98" s="19">
        <v>6539</v>
      </c>
      <c r="R98" s="19">
        <f t="shared" si="14"/>
        <v>111852</v>
      </c>
      <c r="S98" s="11">
        <f t="shared" si="11"/>
        <v>94.153881915388197</v>
      </c>
      <c r="T98" s="11">
        <v>4.544930485430962</v>
      </c>
    </row>
    <row r="99" spans="1:20" x14ac:dyDescent="0.35">
      <c r="A99" s="2"/>
      <c r="B99" s="2" t="s">
        <v>148</v>
      </c>
      <c r="C99" s="2" t="s">
        <v>150</v>
      </c>
      <c r="D99" s="5" t="s">
        <v>48</v>
      </c>
      <c r="E99" s="2"/>
      <c r="F99" s="19">
        <v>358979</v>
      </c>
      <c r="G99" s="19">
        <v>18846</v>
      </c>
      <c r="H99" s="19">
        <f t="shared" si="12"/>
        <v>377825</v>
      </c>
      <c r="I99" s="11">
        <f t="shared" si="9"/>
        <v>95.011976444120961</v>
      </c>
      <c r="J99" s="11">
        <v>4.5540029514875116</v>
      </c>
      <c r="K99" s="19">
        <v>383280</v>
      </c>
      <c r="L99" s="19">
        <v>23757</v>
      </c>
      <c r="M99" s="19">
        <f t="shared" si="13"/>
        <v>407037</v>
      </c>
      <c r="N99" s="11">
        <f t="shared" si="10"/>
        <v>94.163429860184706</v>
      </c>
      <c r="O99" s="11">
        <v>4.5450318881614349</v>
      </c>
      <c r="P99" s="19">
        <v>420198</v>
      </c>
      <c r="Q99" s="19">
        <v>22746</v>
      </c>
      <c r="R99" s="19">
        <f t="shared" si="14"/>
        <v>442944</v>
      </c>
      <c r="S99" s="11">
        <f t="shared" si="11"/>
        <v>94.864813610749891</v>
      </c>
      <c r="T99" s="11">
        <v>4.5524528635299983</v>
      </c>
    </row>
    <row r="100" spans="1:20" x14ac:dyDescent="0.35">
      <c r="A100" s="2"/>
      <c r="B100" s="2" t="s">
        <v>148</v>
      </c>
      <c r="C100" s="2" t="s">
        <v>151</v>
      </c>
      <c r="D100" s="5" t="s">
        <v>228</v>
      </c>
      <c r="E100" s="2"/>
      <c r="F100" s="19">
        <v>500941</v>
      </c>
      <c r="G100" s="19">
        <v>22931</v>
      </c>
      <c r="H100" s="19">
        <f t="shared" si="12"/>
        <v>523872</v>
      </c>
      <c r="I100" s="11">
        <f t="shared" si="9"/>
        <v>95.622785718648828</v>
      </c>
      <c r="J100" s="11">
        <v>4.5604111359951878</v>
      </c>
      <c r="K100" s="19">
        <v>498849</v>
      </c>
      <c r="L100" s="19">
        <v>29065</v>
      </c>
      <c r="M100" s="19">
        <f t="shared" si="13"/>
        <v>527914</v>
      </c>
      <c r="N100" s="11">
        <f t="shared" si="10"/>
        <v>94.494368400913785</v>
      </c>
      <c r="O100" s="11">
        <v>4.5485402390828016</v>
      </c>
      <c r="P100" s="19">
        <v>565711</v>
      </c>
      <c r="Q100" s="19">
        <v>27659</v>
      </c>
      <c r="R100" s="19">
        <f t="shared" si="14"/>
        <v>593370</v>
      </c>
      <c r="S100" s="11">
        <f t="shared" si="11"/>
        <v>95.338658846925199</v>
      </c>
      <c r="T100" s="11">
        <v>4.5574353826222014</v>
      </c>
    </row>
    <row r="101" spans="1:20" x14ac:dyDescent="0.35">
      <c r="A101" s="2"/>
      <c r="B101" s="2" t="s">
        <v>148</v>
      </c>
      <c r="C101" s="2" t="s">
        <v>152</v>
      </c>
      <c r="D101" s="5" t="s">
        <v>228</v>
      </c>
      <c r="E101" s="2"/>
      <c r="F101" s="19">
        <v>369129</v>
      </c>
      <c r="G101" s="19">
        <v>14812</v>
      </c>
      <c r="H101" s="19">
        <f t="shared" si="12"/>
        <v>383941</v>
      </c>
      <c r="I101" s="11">
        <f t="shared" si="9"/>
        <v>96.142115585467565</v>
      </c>
      <c r="J101" s="11">
        <v>4.5658274674813226</v>
      </c>
      <c r="K101" s="19">
        <v>372496</v>
      </c>
      <c r="L101" s="19">
        <v>16852</v>
      </c>
      <c r="M101" s="19">
        <f t="shared" si="13"/>
        <v>389348</v>
      </c>
      <c r="N101" s="11">
        <f t="shared" si="10"/>
        <v>95.671738393416689</v>
      </c>
      <c r="O101" s="11">
        <v>4.5609229402516203</v>
      </c>
      <c r="P101" s="19">
        <v>412830</v>
      </c>
      <c r="Q101" s="19">
        <v>17906</v>
      </c>
      <c r="R101" s="19">
        <f t="shared" si="14"/>
        <v>430736</v>
      </c>
      <c r="S101" s="11">
        <f t="shared" si="11"/>
        <v>95.842929311689758</v>
      </c>
      <c r="T101" s="11">
        <v>4.5627106985044934</v>
      </c>
    </row>
    <row r="102" spans="1:20" x14ac:dyDescent="0.35">
      <c r="A102" s="2"/>
      <c r="B102" s="2" t="s">
        <v>148</v>
      </c>
      <c r="C102" s="2" t="s">
        <v>153</v>
      </c>
      <c r="D102" s="5" t="s">
        <v>48</v>
      </c>
      <c r="E102" s="2"/>
      <c r="F102" s="19">
        <v>361268</v>
      </c>
      <c r="G102" s="19">
        <v>7527</v>
      </c>
      <c r="H102" s="19">
        <f t="shared" si="12"/>
        <v>368795</v>
      </c>
      <c r="I102" s="11">
        <f t="shared" si="9"/>
        <v>97.959028728697518</v>
      </c>
      <c r="J102" s="11">
        <v>4.5845493170562248</v>
      </c>
      <c r="K102" s="19">
        <v>367353</v>
      </c>
      <c r="L102" s="19">
        <v>13923</v>
      </c>
      <c r="M102" s="19">
        <f t="shared" si="13"/>
        <v>381276</v>
      </c>
      <c r="N102" s="11">
        <f t="shared" si="10"/>
        <v>96.348314606741567</v>
      </c>
      <c r="O102" s="11">
        <v>4.5679699023020008</v>
      </c>
      <c r="P102" s="19">
        <v>387501</v>
      </c>
      <c r="Q102" s="19">
        <v>7207</v>
      </c>
      <c r="R102" s="19">
        <f t="shared" si="14"/>
        <v>394708</v>
      </c>
      <c r="S102" s="11">
        <f t="shared" si="11"/>
        <v>98.174093253747074</v>
      </c>
      <c r="T102" s="11">
        <v>4.5867423644015286</v>
      </c>
    </row>
    <row r="103" spans="1:20" x14ac:dyDescent="0.35">
      <c r="A103" s="2"/>
      <c r="B103" s="2" t="s">
        <v>148</v>
      </c>
      <c r="C103" s="2" t="s">
        <v>154</v>
      </c>
      <c r="D103" s="5" t="s">
        <v>228</v>
      </c>
      <c r="E103" s="2"/>
      <c r="F103" s="19">
        <v>477840</v>
      </c>
      <c r="G103" s="19">
        <v>21216</v>
      </c>
      <c r="H103" s="19">
        <f t="shared" si="12"/>
        <v>499056</v>
      </c>
      <c r="I103" s="11">
        <f t="shared" si="9"/>
        <v>95.748773684716753</v>
      </c>
      <c r="J103" s="11">
        <v>4.561727820508418</v>
      </c>
      <c r="K103" s="19">
        <v>526988</v>
      </c>
      <c r="L103" s="19">
        <v>13419</v>
      </c>
      <c r="M103" s="19">
        <f t="shared" si="13"/>
        <v>540407</v>
      </c>
      <c r="N103" s="11">
        <f t="shared" si="10"/>
        <v>97.516871543114718</v>
      </c>
      <c r="O103" s="11">
        <v>4.580025404501697</v>
      </c>
      <c r="P103" s="19">
        <v>481671</v>
      </c>
      <c r="Q103" s="19">
        <v>11917</v>
      </c>
      <c r="R103" s="19">
        <f t="shared" si="14"/>
        <v>493588</v>
      </c>
      <c r="S103" s="11">
        <f t="shared" si="11"/>
        <v>97.585638224592174</v>
      </c>
      <c r="T103" s="11">
        <v>4.5807303332533262</v>
      </c>
    </row>
    <row r="104" spans="1:20" x14ac:dyDescent="0.35">
      <c r="A104" s="2"/>
      <c r="B104" s="2" t="s">
        <v>155</v>
      </c>
      <c r="C104" s="2" t="s">
        <v>156</v>
      </c>
      <c r="D104" s="5" t="s">
        <v>48</v>
      </c>
      <c r="E104" s="2"/>
      <c r="F104" s="19">
        <v>146620</v>
      </c>
      <c r="G104" s="19">
        <v>9971</v>
      </c>
      <c r="H104" s="19">
        <f t="shared" si="12"/>
        <v>156591</v>
      </c>
      <c r="I104" s="11">
        <f t="shared" si="9"/>
        <v>93.632456526875757</v>
      </c>
      <c r="J104" s="11">
        <v>4.5393770811427334</v>
      </c>
      <c r="K104" s="19">
        <v>156641</v>
      </c>
      <c r="L104" s="19">
        <v>7180</v>
      </c>
      <c r="M104" s="19">
        <f t="shared" si="13"/>
        <v>163821</v>
      </c>
      <c r="N104" s="11">
        <f t="shared" si="10"/>
        <v>95.617167518205846</v>
      </c>
      <c r="O104" s="11">
        <v>4.5603523804856874</v>
      </c>
      <c r="P104" s="19">
        <v>159567</v>
      </c>
      <c r="Q104" s="19">
        <v>6754</v>
      </c>
      <c r="R104" s="19">
        <f t="shared" si="14"/>
        <v>166321</v>
      </c>
      <c r="S104" s="11">
        <f t="shared" si="11"/>
        <v>95.939177854871005</v>
      </c>
      <c r="T104" s="11">
        <v>4.5637144266695859</v>
      </c>
    </row>
    <row r="105" spans="1:20" x14ac:dyDescent="0.35">
      <c r="A105" s="2"/>
      <c r="B105" s="2" t="s">
        <v>155</v>
      </c>
      <c r="C105" s="2" t="s">
        <v>157</v>
      </c>
      <c r="D105" s="5" t="s">
        <v>48</v>
      </c>
      <c r="E105" s="2"/>
      <c r="F105" s="19">
        <v>822994</v>
      </c>
      <c r="G105" s="19">
        <v>44706</v>
      </c>
      <c r="H105" s="19">
        <f t="shared" si="12"/>
        <v>867700</v>
      </c>
      <c r="I105" s="11">
        <f t="shared" si="9"/>
        <v>94.847758441857792</v>
      </c>
      <c r="J105" s="11">
        <v>4.5522730634381698</v>
      </c>
      <c r="K105" s="19">
        <v>806121</v>
      </c>
      <c r="L105" s="19">
        <v>59085</v>
      </c>
      <c r="M105" s="19">
        <f t="shared" si="13"/>
        <v>865206</v>
      </c>
      <c r="N105" s="11">
        <f t="shared" si="10"/>
        <v>93.170990492437639</v>
      </c>
      <c r="O105" s="11">
        <v>4.5344364124290903</v>
      </c>
      <c r="P105" s="19">
        <v>857724</v>
      </c>
      <c r="Q105" s="19">
        <v>52753</v>
      </c>
      <c r="R105" s="19">
        <f t="shared" si="14"/>
        <v>910477</v>
      </c>
      <c r="S105" s="11">
        <f t="shared" si="11"/>
        <v>94.206004105540288</v>
      </c>
      <c r="T105" s="11">
        <v>4.5454839174018931</v>
      </c>
    </row>
    <row r="106" spans="1:20" x14ac:dyDescent="0.35">
      <c r="A106" s="2"/>
      <c r="B106" s="2" t="s">
        <v>155</v>
      </c>
      <c r="C106" s="2" t="s">
        <v>158</v>
      </c>
      <c r="D106" s="5" t="s">
        <v>228</v>
      </c>
      <c r="E106" s="2"/>
      <c r="F106" s="19">
        <v>515053</v>
      </c>
      <c r="G106" s="19">
        <v>26982</v>
      </c>
      <c r="H106" s="19">
        <f t="shared" si="12"/>
        <v>542035</v>
      </c>
      <c r="I106" s="11">
        <f t="shared" si="9"/>
        <v>95.022092669292562</v>
      </c>
      <c r="J106" s="11">
        <v>4.5541094189775606</v>
      </c>
      <c r="K106" s="19">
        <v>539243</v>
      </c>
      <c r="L106" s="19">
        <v>26852</v>
      </c>
      <c r="M106" s="19">
        <f t="shared" si="13"/>
        <v>566095</v>
      </c>
      <c r="N106" s="11">
        <f t="shared" si="10"/>
        <v>95.256626537948577</v>
      </c>
      <c r="O106" s="11">
        <v>4.5565745815391496</v>
      </c>
      <c r="P106" s="19">
        <v>568201</v>
      </c>
      <c r="Q106" s="19">
        <v>27910</v>
      </c>
      <c r="R106" s="19">
        <f t="shared" si="14"/>
        <v>596111</v>
      </c>
      <c r="S106" s="11">
        <f t="shared" si="11"/>
        <v>95.317986079773732</v>
      </c>
      <c r="T106" s="11">
        <v>4.55721852401504</v>
      </c>
    </row>
    <row r="107" spans="1:20" x14ac:dyDescent="0.35">
      <c r="A107" s="2"/>
      <c r="B107" s="2" t="s">
        <v>155</v>
      </c>
      <c r="C107" s="2" t="s">
        <v>159</v>
      </c>
      <c r="D107" s="5" t="s">
        <v>228</v>
      </c>
      <c r="E107" s="2"/>
      <c r="F107" s="19">
        <v>397576</v>
      </c>
      <c r="G107" s="19">
        <v>14568</v>
      </c>
      <c r="H107" s="19">
        <f t="shared" si="12"/>
        <v>412144</v>
      </c>
      <c r="I107" s="11">
        <f t="shared" si="9"/>
        <v>96.465313094452426</v>
      </c>
      <c r="J107" s="11">
        <v>4.5691834939289562</v>
      </c>
      <c r="K107" s="19">
        <v>389711</v>
      </c>
      <c r="L107" s="19">
        <v>22109</v>
      </c>
      <c r="M107" s="19">
        <f t="shared" si="13"/>
        <v>411820</v>
      </c>
      <c r="N107" s="11">
        <f t="shared" si="10"/>
        <v>94.631392355883634</v>
      </c>
      <c r="O107" s="11">
        <v>4.5499892640955446</v>
      </c>
      <c r="P107" s="19">
        <v>462262</v>
      </c>
      <c r="Q107" s="19">
        <v>21905</v>
      </c>
      <c r="R107" s="19">
        <f t="shared" si="14"/>
        <v>484167</v>
      </c>
      <c r="S107" s="11">
        <f t="shared" si="11"/>
        <v>95.475734612230895</v>
      </c>
      <c r="T107" s="11">
        <v>4.5588721273708597</v>
      </c>
    </row>
    <row r="108" spans="1:20" x14ac:dyDescent="0.35">
      <c r="A108" s="2"/>
      <c r="B108" s="2" t="s">
        <v>155</v>
      </c>
      <c r="C108" s="2" t="s">
        <v>160</v>
      </c>
      <c r="D108" s="5" t="s">
        <v>228</v>
      </c>
      <c r="E108" s="2"/>
      <c r="F108" s="19">
        <v>573418</v>
      </c>
      <c r="G108" s="19">
        <v>29630</v>
      </c>
      <c r="H108" s="19">
        <f t="shared" si="12"/>
        <v>603048</v>
      </c>
      <c r="I108" s="11">
        <f t="shared" si="9"/>
        <v>95.086626603520784</v>
      </c>
      <c r="J108" s="11">
        <v>4.5547883350941269</v>
      </c>
      <c r="K108" s="19">
        <v>563849</v>
      </c>
      <c r="L108" s="19">
        <v>40148</v>
      </c>
      <c r="M108" s="19">
        <f t="shared" si="13"/>
        <v>603997</v>
      </c>
      <c r="N108" s="11">
        <f t="shared" si="10"/>
        <v>93.352947117287016</v>
      </c>
      <c r="O108" s="11">
        <v>4.5363874401084265</v>
      </c>
      <c r="P108" s="19">
        <v>627978</v>
      </c>
      <c r="Q108" s="19">
        <v>37579</v>
      </c>
      <c r="R108" s="19">
        <f t="shared" si="14"/>
        <v>665557</v>
      </c>
      <c r="S108" s="11">
        <f t="shared" si="11"/>
        <v>94.353751819904232</v>
      </c>
      <c r="T108" s="11">
        <v>4.5470510359408003</v>
      </c>
    </row>
    <row r="109" spans="1:20" x14ac:dyDescent="0.35">
      <c r="A109" s="2"/>
      <c r="B109" s="2" t="s">
        <v>161</v>
      </c>
      <c r="C109" s="2" t="s">
        <v>162</v>
      </c>
      <c r="D109" s="5" t="s">
        <v>48</v>
      </c>
      <c r="E109" s="2"/>
      <c r="F109" s="19">
        <v>121939</v>
      </c>
      <c r="G109" s="19">
        <v>8543</v>
      </c>
      <c r="H109" s="19">
        <f t="shared" si="12"/>
        <v>130482</v>
      </c>
      <c r="I109" s="11">
        <f t="shared" si="9"/>
        <v>93.452736775953767</v>
      </c>
      <c r="J109" s="11">
        <v>4.5374558194647605</v>
      </c>
      <c r="K109" s="19">
        <v>123364</v>
      </c>
      <c r="L109" s="19">
        <v>5908</v>
      </c>
      <c r="M109" s="19">
        <f t="shared" si="13"/>
        <v>129272</v>
      </c>
      <c r="N109" s="11">
        <f t="shared" si="10"/>
        <v>95.429791447490558</v>
      </c>
      <c r="O109" s="11">
        <v>4.5583908090290022</v>
      </c>
      <c r="P109" s="19">
        <v>127668</v>
      </c>
      <c r="Q109" s="19">
        <v>6059</v>
      </c>
      <c r="R109" s="19">
        <f t="shared" si="14"/>
        <v>133727</v>
      </c>
      <c r="S109" s="11">
        <f t="shared" si="11"/>
        <v>95.469127401347521</v>
      </c>
      <c r="T109" s="11">
        <v>4.5588029219382928</v>
      </c>
    </row>
    <row r="110" spans="1:20" x14ac:dyDescent="0.35">
      <c r="A110" s="2"/>
      <c r="B110" s="2" t="s">
        <v>161</v>
      </c>
      <c r="C110" s="2" t="s">
        <v>163</v>
      </c>
      <c r="D110" s="5" t="s">
        <v>48</v>
      </c>
      <c r="E110" s="2"/>
      <c r="F110" s="19">
        <v>651265</v>
      </c>
      <c r="G110" s="19">
        <v>31063</v>
      </c>
      <c r="H110" s="19">
        <f t="shared" si="12"/>
        <v>682328</v>
      </c>
      <c r="I110" s="11">
        <f t="shared" si="9"/>
        <v>95.447497391283946</v>
      </c>
      <c r="J110" s="11">
        <v>4.5585763307739082</v>
      </c>
      <c r="K110" s="19">
        <v>649736</v>
      </c>
      <c r="L110" s="19">
        <v>21828</v>
      </c>
      <c r="M110" s="19">
        <f t="shared" si="13"/>
        <v>671564</v>
      </c>
      <c r="N110" s="11">
        <f t="shared" si="10"/>
        <v>96.749676873685914</v>
      </c>
      <c r="O110" s="11">
        <v>4.5721269920974503</v>
      </c>
      <c r="P110" s="19">
        <v>617403</v>
      </c>
      <c r="Q110" s="19">
        <v>20647</v>
      </c>
      <c r="R110" s="19">
        <f t="shared" si="14"/>
        <v>638050</v>
      </c>
      <c r="S110" s="11">
        <f t="shared" si="11"/>
        <v>96.76404670480369</v>
      </c>
      <c r="T110" s="11">
        <v>4.5722755069508514</v>
      </c>
    </row>
    <row r="111" spans="1:20" x14ac:dyDescent="0.35">
      <c r="A111" s="2"/>
      <c r="B111" s="2" t="s">
        <v>161</v>
      </c>
      <c r="C111" s="2" t="s">
        <v>164</v>
      </c>
      <c r="D111" s="5" t="s">
        <v>228</v>
      </c>
      <c r="E111" s="2"/>
      <c r="F111" s="19">
        <v>534879</v>
      </c>
      <c r="G111" s="19">
        <v>19439</v>
      </c>
      <c r="H111" s="19">
        <f t="shared" si="12"/>
        <v>554318</v>
      </c>
      <c r="I111" s="11">
        <f t="shared" si="9"/>
        <v>96.493168181440979</v>
      </c>
      <c r="J111" s="11">
        <v>4.5694722097915381</v>
      </c>
      <c r="K111" s="19">
        <v>557378</v>
      </c>
      <c r="L111" s="19">
        <v>29158</v>
      </c>
      <c r="M111" s="19">
        <f t="shared" si="13"/>
        <v>586536</v>
      </c>
      <c r="N111" s="11">
        <f t="shared" si="10"/>
        <v>95.028779137171455</v>
      </c>
      <c r="O111" s="11">
        <v>4.5541797840100182</v>
      </c>
      <c r="P111" s="19">
        <v>599547</v>
      </c>
      <c r="Q111" s="19">
        <v>22826</v>
      </c>
      <c r="R111" s="19">
        <f t="shared" si="14"/>
        <v>622373</v>
      </c>
      <c r="S111" s="11">
        <f t="shared" si="11"/>
        <v>96.332424446433251</v>
      </c>
      <c r="T111" s="11">
        <v>4.5678049645877028</v>
      </c>
    </row>
    <row r="112" spans="1:20" x14ac:dyDescent="0.35">
      <c r="A112" s="2"/>
      <c r="B112" s="2" t="s">
        <v>165</v>
      </c>
      <c r="C112" s="2" t="s">
        <v>166</v>
      </c>
      <c r="D112" s="5" t="s">
        <v>48</v>
      </c>
      <c r="E112" s="2"/>
      <c r="F112" s="19">
        <v>74339</v>
      </c>
      <c r="G112" s="19">
        <v>5264</v>
      </c>
      <c r="H112" s="19">
        <f t="shared" si="12"/>
        <v>79603</v>
      </c>
      <c r="I112" s="11">
        <f t="shared" si="9"/>
        <v>93.387183900104262</v>
      </c>
      <c r="J112" s="11">
        <v>4.5367541184759981</v>
      </c>
      <c r="K112" s="19">
        <v>73616</v>
      </c>
      <c r="L112" s="19">
        <v>4192</v>
      </c>
      <c r="M112" s="19">
        <f t="shared" si="13"/>
        <v>77808</v>
      </c>
      <c r="N112" s="11">
        <f t="shared" si="10"/>
        <v>94.612379189800535</v>
      </c>
      <c r="O112" s="11">
        <v>4.5497883257397742</v>
      </c>
      <c r="P112" s="19">
        <v>82605</v>
      </c>
      <c r="Q112" s="19">
        <v>4571</v>
      </c>
      <c r="R112" s="19">
        <f t="shared" si="14"/>
        <v>87176</v>
      </c>
      <c r="S112" s="11">
        <f t="shared" si="11"/>
        <v>94.756584381022307</v>
      </c>
      <c r="T112" s="11">
        <v>4.5513113336960611</v>
      </c>
    </row>
    <row r="113" spans="1:20" x14ac:dyDescent="0.35">
      <c r="A113" s="2"/>
      <c r="B113" s="2" t="s">
        <v>165</v>
      </c>
      <c r="C113" s="2" t="s">
        <v>167</v>
      </c>
      <c r="D113" s="5" t="s">
        <v>48</v>
      </c>
      <c r="E113" s="2"/>
      <c r="F113" s="19">
        <v>633472</v>
      </c>
      <c r="G113" s="19">
        <v>24072</v>
      </c>
      <c r="H113" s="19">
        <f t="shared" si="12"/>
        <v>657544</v>
      </c>
      <c r="I113" s="11">
        <f t="shared" si="9"/>
        <v>96.339104303286177</v>
      </c>
      <c r="J113" s="11">
        <v>4.5678743039125003</v>
      </c>
      <c r="K113" s="19">
        <v>645739</v>
      </c>
      <c r="L113" s="19">
        <v>37219</v>
      </c>
      <c r="M113" s="19">
        <f t="shared" si="13"/>
        <v>682958</v>
      </c>
      <c r="N113" s="11">
        <f t="shared" si="10"/>
        <v>94.550323738795058</v>
      </c>
      <c r="O113" s="11">
        <v>4.5491322190943215</v>
      </c>
      <c r="P113" s="19">
        <v>698611</v>
      </c>
      <c r="Q113" s="19">
        <v>36049</v>
      </c>
      <c r="R113" s="19">
        <f t="shared" si="14"/>
        <v>734660</v>
      </c>
      <c r="S113" s="11">
        <f t="shared" si="11"/>
        <v>95.093104293142403</v>
      </c>
      <c r="T113" s="11">
        <v>4.5548564568607688</v>
      </c>
    </row>
    <row r="114" spans="1:20" x14ac:dyDescent="0.35">
      <c r="A114" s="2"/>
      <c r="B114" s="2" t="s">
        <v>168</v>
      </c>
      <c r="C114" s="2" t="s">
        <v>169</v>
      </c>
      <c r="D114" s="5" t="s">
        <v>48</v>
      </c>
      <c r="E114" s="2"/>
      <c r="F114" s="19">
        <v>1270170</v>
      </c>
      <c r="G114" s="19">
        <v>73017</v>
      </c>
      <c r="H114" s="19">
        <f t="shared" si="12"/>
        <v>1343187</v>
      </c>
      <c r="I114" s="11">
        <f t="shared" si="9"/>
        <v>94.563899144348468</v>
      </c>
      <c r="J114" s="11">
        <v>4.5492757874137189</v>
      </c>
      <c r="K114" s="19">
        <v>1305101</v>
      </c>
      <c r="L114" s="19">
        <v>55260</v>
      </c>
      <c r="M114" s="19">
        <f t="shared" si="13"/>
        <v>1360361</v>
      </c>
      <c r="N114" s="11">
        <f t="shared" si="10"/>
        <v>95.937842969623503</v>
      </c>
      <c r="O114" s="11">
        <v>4.5637005127027983</v>
      </c>
      <c r="P114" s="19">
        <v>1428908</v>
      </c>
      <c r="Q114" s="19">
        <v>59716</v>
      </c>
      <c r="R114" s="19">
        <f t="shared" si="14"/>
        <v>1488624</v>
      </c>
      <c r="S114" s="11">
        <f t="shared" si="11"/>
        <v>95.988510194649564</v>
      </c>
      <c r="T114" s="11">
        <v>4.5642284988325583</v>
      </c>
    </row>
    <row r="115" spans="1:20" x14ac:dyDescent="0.35">
      <c r="A115" s="2"/>
      <c r="B115" s="2" t="s">
        <v>168</v>
      </c>
      <c r="C115" s="9" t="s">
        <v>227</v>
      </c>
      <c r="D115" s="10" t="s">
        <v>228</v>
      </c>
      <c r="E115" s="9"/>
      <c r="F115" s="19">
        <v>446653</v>
      </c>
      <c r="G115" s="19">
        <v>20835</v>
      </c>
      <c r="H115" s="19">
        <f t="shared" si="12"/>
        <v>467488</v>
      </c>
      <c r="I115" s="11">
        <f t="shared" si="9"/>
        <v>95.543201108905478</v>
      </c>
      <c r="J115" s="11">
        <v>4.5595785128318118</v>
      </c>
      <c r="K115" s="19">
        <v>454395</v>
      </c>
      <c r="L115" s="19">
        <v>20533</v>
      </c>
      <c r="M115" s="19">
        <f t="shared" si="13"/>
        <v>474928</v>
      </c>
      <c r="N115" s="11">
        <f t="shared" si="10"/>
        <v>95.676607822659435</v>
      </c>
      <c r="O115" s="11">
        <v>4.5609738362153438</v>
      </c>
      <c r="P115" s="19">
        <v>449210</v>
      </c>
      <c r="Q115" s="19">
        <v>19432</v>
      </c>
      <c r="R115" s="19">
        <f t="shared" si="14"/>
        <v>468642</v>
      </c>
      <c r="S115" s="11">
        <f t="shared" si="11"/>
        <v>95.85355132489191</v>
      </c>
      <c r="T115" s="11">
        <v>4.5628215196648796</v>
      </c>
    </row>
    <row r="116" spans="1:20" x14ac:dyDescent="0.35">
      <c r="A116" s="2"/>
      <c r="B116" s="2" t="s">
        <v>168</v>
      </c>
      <c r="C116" s="9" t="s">
        <v>241</v>
      </c>
      <c r="D116" s="10" t="s">
        <v>228</v>
      </c>
      <c r="E116" s="9"/>
      <c r="F116" s="19">
        <v>387443</v>
      </c>
      <c r="G116" s="19">
        <v>14787</v>
      </c>
      <c r="H116" s="19">
        <f t="shared" si="12"/>
        <v>402230</v>
      </c>
      <c r="I116" s="11">
        <f t="shared" si="9"/>
        <v>96.323745120950704</v>
      </c>
      <c r="J116" s="11">
        <v>4.5677148628742934</v>
      </c>
      <c r="K116" s="19">
        <v>393804</v>
      </c>
      <c r="L116" s="19">
        <v>13784</v>
      </c>
      <c r="M116" s="19">
        <f t="shared" si="13"/>
        <v>407588</v>
      </c>
      <c r="N116" s="11">
        <f t="shared" si="10"/>
        <v>96.618153625720097</v>
      </c>
      <c r="O116" s="11">
        <v>4.5707666492947361</v>
      </c>
      <c r="P116" s="19">
        <v>410620</v>
      </c>
      <c r="Q116" s="19">
        <v>13861</v>
      </c>
      <c r="R116" s="19">
        <f t="shared" si="14"/>
        <v>424481</v>
      </c>
      <c r="S116" s="11">
        <f t="shared" si="11"/>
        <v>96.734600606387573</v>
      </c>
      <c r="T116" s="11">
        <v>4.5719711523824591</v>
      </c>
    </row>
    <row r="117" spans="1:20" x14ac:dyDescent="0.35">
      <c r="A117" s="2"/>
      <c r="B117" s="2" t="s">
        <v>170</v>
      </c>
      <c r="C117" s="2" t="s">
        <v>171</v>
      </c>
      <c r="D117" s="5" t="s">
        <v>48</v>
      </c>
      <c r="E117" s="2"/>
      <c r="F117" s="19">
        <v>883518</v>
      </c>
      <c r="G117" s="19">
        <v>50659</v>
      </c>
      <c r="H117" s="19">
        <f t="shared" si="12"/>
        <v>934177</v>
      </c>
      <c r="I117" s="11">
        <f t="shared" si="9"/>
        <v>94.5771518673656</v>
      </c>
      <c r="J117" s="11">
        <v>4.5494159232855242</v>
      </c>
      <c r="K117" s="19">
        <v>885113</v>
      </c>
      <c r="L117" s="19">
        <v>49129</v>
      </c>
      <c r="M117" s="19">
        <f t="shared" si="13"/>
        <v>934242</v>
      </c>
      <c r="N117" s="11">
        <f t="shared" si="10"/>
        <v>94.741298293161719</v>
      </c>
      <c r="O117" s="11">
        <v>4.5511500011505142</v>
      </c>
      <c r="P117" s="19">
        <v>1042983</v>
      </c>
      <c r="Q117" s="19">
        <v>52041</v>
      </c>
      <c r="R117" s="19">
        <f t="shared" si="14"/>
        <v>1095024</v>
      </c>
      <c r="S117" s="11">
        <f t="shared" si="11"/>
        <v>95.247501424626307</v>
      </c>
      <c r="T117" s="11">
        <v>4.5564787819002985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7B90-2966-460A-92C5-6C15502D49B8}">
  <sheetPr codeName="Sheet11"/>
  <dimension ref="A2:E45"/>
  <sheetViews>
    <sheetView showGridLines="0" workbookViewId="0">
      <selection activeCell="B26" sqref="B26"/>
    </sheetView>
  </sheetViews>
  <sheetFormatPr defaultRowHeight="14.5" x14ac:dyDescent="0.35"/>
  <cols>
    <col min="1" max="1" width="20.6328125" customWidth="1"/>
    <col min="2" max="2" width="15.81640625" customWidth="1"/>
    <col min="3" max="3" width="24.7265625" customWidth="1"/>
    <col min="4" max="4" width="24.08984375" customWidth="1"/>
  </cols>
  <sheetData>
    <row r="2" spans="1:5" x14ac:dyDescent="0.35">
      <c r="A2" s="1" t="s">
        <v>0</v>
      </c>
      <c r="B2" s="1" t="s">
        <v>2</v>
      </c>
      <c r="C2" s="1" t="s">
        <v>4</v>
      </c>
      <c r="D2" s="1" t="s">
        <v>1</v>
      </c>
    </row>
    <row r="3" spans="1:5" x14ac:dyDescent="0.35">
      <c r="A3" s="2" t="s">
        <v>3</v>
      </c>
      <c r="B3" s="2" t="s">
        <v>5</v>
      </c>
      <c r="C3" s="2" t="s">
        <v>6</v>
      </c>
      <c r="D3" s="2" t="s">
        <v>213</v>
      </c>
    </row>
    <row r="4" spans="1:5" x14ac:dyDescent="0.35">
      <c r="A4" s="2"/>
      <c r="B4" s="2" t="s">
        <v>7</v>
      </c>
      <c r="C4" s="2" t="s">
        <v>8</v>
      </c>
      <c r="D4" s="2" t="s">
        <v>29</v>
      </c>
    </row>
    <row r="5" spans="1:5" x14ac:dyDescent="0.35">
      <c r="A5" s="2"/>
      <c r="B5" s="2" t="s">
        <v>7</v>
      </c>
      <c r="C5" s="2" t="s">
        <v>8</v>
      </c>
      <c r="D5" s="2" t="s">
        <v>30</v>
      </c>
    </row>
    <row r="6" spans="1:5" x14ac:dyDescent="0.35">
      <c r="A6" s="2"/>
      <c r="B6" s="2" t="s">
        <v>7</v>
      </c>
      <c r="C6" s="2" t="s">
        <v>8</v>
      </c>
      <c r="D6" s="2" t="s">
        <v>31</v>
      </c>
    </row>
    <row r="7" spans="1:5" x14ac:dyDescent="0.35">
      <c r="A7" s="3" t="s">
        <v>28</v>
      </c>
      <c r="B7" s="3" t="s">
        <v>5</v>
      </c>
      <c r="C7" s="3" t="s">
        <v>6</v>
      </c>
      <c r="D7" s="3"/>
    </row>
    <row r="8" spans="1:5" x14ac:dyDescent="0.35">
      <c r="A8" s="2" t="s">
        <v>11</v>
      </c>
      <c r="B8" s="2" t="s">
        <v>5</v>
      </c>
      <c r="C8" s="2" t="s">
        <v>6</v>
      </c>
      <c r="D8" s="2" t="s">
        <v>128</v>
      </c>
    </row>
    <row r="9" spans="1:5" x14ac:dyDescent="0.35">
      <c r="A9" s="2"/>
      <c r="B9" s="2" t="s">
        <v>5</v>
      </c>
      <c r="C9" s="2" t="s">
        <v>6</v>
      </c>
      <c r="D9" s="2" t="s">
        <v>131</v>
      </c>
    </row>
    <row r="10" spans="1:5" x14ac:dyDescent="0.35">
      <c r="A10" s="2"/>
      <c r="B10" s="2" t="s">
        <v>5</v>
      </c>
      <c r="C10" s="2" t="s">
        <v>6</v>
      </c>
      <c r="D10" s="2" t="s">
        <v>129</v>
      </c>
    </row>
    <row r="11" spans="1:5" x14ac:dyDescent="0.35">
      <c r="A11" s="2"/>
      <c r="B11" s="2" t="s">
        <v>5</v>
      </c>
      <c r="C11" s="2" t="s">
        <v>6</v>
      </c>
      <c r="D11" s="2" t="s">
        <v>214</v>
      </c>
    </row>
    <row r="12" spans="1:5" x14ac:dyDescent="0.35">
      <c r="A12" s="2"/>
      <c r="B12" s="2" t="s">
        <v>5</v>
      </c>
      <c r="C12" s="2" t="s">
        <v>6</v>
      </c>
      <c r="D12" s="2" t="s">
        <v>130</v>
      </c>
    </row>
    <row r="13" spans="1:5" x14ac:dyDescent="0.35">
      <c r="A13" s="2"/>
      <c r="B13" s="2" t="s">
        <v>5</v>
      </c>
      <c r="C13" s="2" t="s">
        <v>6</v>
      </c>
      <c r="D13" s="2" t="s">
        <v>132</v>
      </c>
    </row>
    <row r="14" spans="1:5" x14ac:dyDescent="0.35">
      <c r="A14" s="2"/>
      <c r="B14" s="2" t="s">
        <v>5</v>
      </c>
      <c r="C14" s="2" t="s">
        <v>6</v>
      </c>
      <c r="D14" s="2" t="s">
        <v>114</v>
      </c>
      <c r="E14" t="s">
        <v>224</v>
      </c>
    </row>
    <row r="15" spans="1:5" x14ac:dyDescent="0.35">
      <c r="A15" s="2"/>
      <c r="B15" s="2" t="s">
        <v>5</v>
      </c>
      <c r="C15" s="2" t="s">
        <v>12</v>
      </c>
      <c r="D15" s="2" t="s">
        <v>107</v>
      </c>
    </row>
    <row r="16" spans="1:5" x14ac:dyDescent="0.35">
      <c r="A16" s="2"/>
      <c r="B16" s="2" t="s">
        <v>5</v>
      </c>
      <c r="C16" s="2" t="s">
        <v>12</v>
      </c>
      <c r="D16" s="2" t="s">
        <v>110</v>
      </c>
    </row>
    <row r="17" spans="1:5" x14ac:dyDescent="0.35">
      <c r="A17" s="2"/>
      <c r="B17" s="2" t="s">
        <v>5</v>
      </c>
      <c r="C17" s="2" t="s">
        <v>12</v>
      </c>
      <c r="D17" s="2" t="s">
        <v>109</v>
      </c>
    </row>
    <row r="18" spans="1:5" x14ac:dyDescent="0.35">
      <c r="A18" s="2"/>
      <c r="B18" s="2" t="s">
        <v>5</v>
      </c>
      <c r="C18" s="2" t="s">
        <v>12</v>
      </c>
      <c r="D18" s="2" t="s">
        <v>108</v>
      </c>
    </row>
    <row r="19" spans="1:5" x14ac:dyDescent="0.35">
      <c r="A19" s="2"/>
      <c r="B19" s="2" t="s">
        <v>5</v>
      </c>
      <c r="C19" s="2" t="s">
        <v>12</v>
      </c>
      <c r="D19" s="2" t="s">
        <v>111</v>
      </c>
    </row>
    <row r="20" spans="1:5" x14ac:dyDescent="0.35">
      <c r="A20" s="2"/>
      <c r="B20" s="2" t="s">
        <v>7</v>
      </c>
      <c r="C20" s="2" t="s">
        <v>13</v>
      </c>
      <c r="D20" s="2" t="s">
        <v>32</v>
      </c>
      <c r="E20" t="s">
        <v>20</v>
      </c>
    </row>
    <row r="21" spans="1:5" x14ac:dyDescent="0.35">
      <c r="A21" s="2"/>
      <c r="B21" s="2" t="s">
        <v>7</v>
      </c>
      <c r="C21" s="2" t="s">
        <v>14</v>
      </c>
      <c r="D21" s="2" t="s">
        <v>33</v>
      </c>
      <c r="E21" t="s">
        <v>21</v>
      </c>
    </row>
    <row r="22" spans="1:5" x14ac:dyDescent="0.35">
      <c r="A22" s="2" t="s">
        <v>15</v>
      </c>
      <c r="B22" s="2" t="s">
        <v>5</v>
      </c>
      <c r="C22" s="2" t="s">
        <v>16</v>
      </c>
      <c r="D22" s="2" t="s">
        <v>34</v>
      </c>
    </row>
    <row r="23" spans="1:5" x14ac:dyDescent="0.35">
      <c r="A23" s="2"/>
      <c r="B23" s="2" t="s">
        <v>5</v>
      </c>
      <c r="C23" s="2" t="s">
        <v>16</v>
      </c>
      <c r="D23" s="2" t="s">
        <v>35</v>
      </c>
    </row>
    <row r="24" spans="1:5" x14ac:dyDescent="0.35">
      <c r="A24" s="2"/>
      <c r="B24" s="2" t="s">
        <v>5</v>
      </c>
      <c r="C24" s="2" t="s">
        <v>16</v>
      </c>
      <c r="D24" s="2" t="s">
        <v>17</v>
      </c>
    </row>
    <row r="25" spans="1:5" x14ac:dyDescent="0.35">
      <c r="A25" s="2"/>
      <c r="B25" s="2" t="s">
        <v>5</v>
      </c>
      <c r="C25" s="2" t="s">
        <v>16</v>
      </c>
      <c r="D25" s="2" t="s">
        <v>36</v>
      </c>
    </row>
    <row r="26" spans="1:5" x14ac:dyDescent="0.35">
      <c r="A26" s="2"/>
      <c r="B26" s="2" t="s">
        <v>7</v>
      </c>
      <c r="C26" s="2" t="s">
        <v>222</v>
      </c>
      <c r="D26" s="2" t="s">
        <v>193</v>
      </c>
    </row>
    <row r="27" spans="1:5" x14ac:dyDescent="0.35">
      <c r="A27" s="2"/>
      <c r="B27" s="2" t="s">
        <v>7</v>
      </c>
      <c r="C27" s="2" t="s">
        <v>222</v>
      </c>
      <c r="D27" s="2" t="s">
        <v>200</v>
      </c>
    </row>
    <row r="28" spans="1:5" x14ac:dyDescent="0.35">
      <c r="A28" s="2"/>
      <c r="B28" s="2" t="s">
        <v>7</v>
      </c>
      <c r="C28" s="2" t="s">
        <v>222</v>
      </c>
      <c r="D28" s="2" t="s">
        <v>17</v>
      </c>
    </row>
    <row r="29" spans="1:5" x14ac:dyDescent="0.35">
      <c r="A29" s="2"/>
      <c r="B29" s="2" t="s">
        <v>7</v>
      </c>
      <c r="C29" s="2" t="s">
        <v>222</v>
      </c>
      <c r="D29" s="2" t="s">
        <v>206</v>
      </c>
    </row>
    <row r="30" spans="1:5" x14ac:dyDescent="0.35">
      <c r="A30" s="2"/>
      <c r="B30" s="2" t="s">
        <v>7</v>
      </c>
      <c r="C30" s="2" t="s">
        <v>222</v>
      </c>
      <c r="D30" s="2" t="s">
        <v>208</v>
      </c>
    </row>
    <row r="31" spans="1:5" x14ac:dyDescent="0.35">
      <c r="A31" s="2"/>
      <c r="B31" s="2" t="s">
        <v>7</v>
      </c>
      <c r="C31" s="2" t="s">
        <v>223</v>
      </c>
      <c r="D31" s="2" t="s">
        <v>176</v>
      </c>
    </row>
    <row r="32" spans="1:5" x14ac:dyDescent="0.35">
      <c r="A32" s="2"/>
      <c r="B32" s="2" t="s">
        <v>7</v>
      </c>
      <c r="C32" s="2" t="s">
        <v>223</v>
      </c>
      <c r="D32" s="2" t="s">
        <v>177</v>
      </c>
    </row>
    <row r="33" spans="1:4" x14ac:dyDescent="0.35">
      <c r="A33" s="2" t="s">
        <v>18</v>
      </c>
      <c r="B33" s="2" t="s">
        <v>5</v>
      </c>
      <c r="C33" s="2" t="s">
        <v>19</v>
      </c>
      <c r="D33" s="2" t="s">
        <v>37</v>
      </c>
    </row>
    <row r="34" spans="1:4" x14ac:dyDescent="0.35">
      <c r="A34" s="2"/>
      <c r="B34" s="2" t="s">
        <v>5</v>
      </c>
      <c r="C34" s="2" t="s">
        <v>19</v>
      </c>
      <c r="D34" s="2" t="s">
        <v>38</v>
      </c>
    </row>
    <row r="35" spans="1:4" x14ac:dyDescent="0.35">
      <c r="A35" s="2"/>
      <c r="B35" s="2" t="s">
        <v>5</v>
      </c>
      <c r="C35" s="2" t="s">
        <v>19</v>
      </c>
      <c r="D35" s="2" t="s">
        <v>39</v>
      </c>
    </row>
    <row r="36" spans="1:4" x14ac:dyDescent="0.35">
      <c r="A36" s="2"/>
      <c r="B36" s="2" t="s">
        <v>5</v>
      </c>
      <c r="C36" s="2" t="s">
        <v>19</v>
      </c>
      <c r="D36" s="2" t="s">
        <v>40</v>
      </c>
    </row>
    <row r="37" spans="1:4" x14ac:dyDescent="0.35">
      <c r="A37" s="2"/>
      <c r="B37" s="2" t="s">
        <v>5</v>
      </c>
      <c r="C37" s="2" t="s">
        <v>19</v>
      </c>
      <c r="D37" s="2" t="s">
        <v>41</v>
      </c>
    </row>
    <row r="38" spans="1:4" x14ac:dyDescent="0.35">
      <c r="A38" s="2"/>
      <c r="B38" s="2" t="s">
        <v>5</v>
      </c>
      <c r="C38" s="2" t="s">
        <v>19</v>
      </c>
      <c r="D38" s="2" t="s">
        <v>42</v>
      </c>
    </row>
    <row r="39" spans="1:4" x14ac:dyDescent="0.35">
      <c r="A39" s="3"/>
      <c r="B39" s="3" t="s">
        <v>7</v>
      </c>
      <c r="C39" s="3" t="s">
        <v>225</v>
      </c>
      <c r="D39" s="3"/>
    </row>
    <row r="40" spans="1:4" x14ac:dyDescent="0.35">
      <c r="A40" s="3"/>
      <c r="B40" s="3" t="s">
        <v>7</v>
      </c>
      <c r="C40" s="3" t="s">
        <v>226</v>
      </c>
      <c r="D40" s="3"/>
    </row>
    <row r="41" spans="1:4" x14ac:dyDescent="0.35">
      <c r="A41" s="3" t="s">
        <v>22</v>
      </c>
      <c r="B41" s="3" t="s">
        <v>23</v>
      </c>
      <c r="C41" s="3"/>
      <c r="D41" s="3"/>
    </row>
    <row r="42" spans="1:4" x14ac:dyDescent="0.35">
      <c r="A42" s="3" t="s">
        <v>100</v>
      </c>
      <c r="B42" s="3" t="s">
        <v>24</v>
      </c>
      <c r="C42" s="3"/>
      <c r="D42" s="3"/>
    </row>
    <row r="43" spans="1:4" x14ac:dyDescent="0.35">
      <c r="A43" s="3"/>
      <c r="B43" s="3" t="s">
        <v>25</v>
      </c>
      <c r="C43" s="3"/>
      <c r="D43" s="3"/>
    </row>
    <row r="44" spans="1:4" x14ac:dyDescent="0.35">
      <c r="A44" s="3"/>
      <c r="B44" s="3" t="s">
        <v>27</v>
      </c>
      <c r="C44" s="3"/>
      <c r="D44" s="3"/>
    </row>
    <row r="45" spans="1:4" x14ac:dyDescent="0.35">
      <c r="A45" s="3"/>
      <c r="B45" s="3" t="s">
        <v>27</v>
      </c>
      <c r="C45" s="3"/>
      <c r="D45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BAB3-DA8C-400D-BE8F-A960996ACA6E}">
  <sheetPr codeName="Sheet12"/>
  <dimension ref="B1:E48"/>
  <sheetViews>
    <sheetView workbookViewId="0">
      <selection activeCell="B26" sqref="B26"/>
    </sheetView>
  </sheetViews>
  <sheetFormatPr defaultRowHeight="14.5" x14ac:dyDescent="0.35"/>
  <cols>
    <col min="2" max="2" width="14" customWidth="1"/>
    <col min="4" max="4" width="17.81640625" customWidth="1"/>
    <col min="5" max="5" width="19.08984375" customWidth="1"/>
  </cols>
  <sheetData>
    <row r="1" spans="2:5" x14ac:dyDescent="0.35">
      <c r="B1" t="s">
        <v>0</v>
      </c>
      <c r="C1" t="s">
        <v>43</v>
      </c>
      <c r="D1" t="s">
        <v>46</v>
      </c>
      <c r="E1" t="s">
        <v>44</v>
      </c>
    </row>
    <row r="2" spans="2:5" x14ac:dyDescent="0.35">
      <c r="B2" t="s">
        <v>28</v>
      </c>
      <c r="C2" t="s">
        <v>45</v>
      </c>
      <c r="D2" t="s">
        <v>47</v>
      </c>
    </row>
    <row r="3" spans="2:5" x14ac:dyDescent="0.35">
      <c r="B3" t="s">
        <v>11</v>
      </c>
      <c r="C3" t="s">
        <v>45</v>
      </c>
      <c r="D3" t="s">
        <v>47</v>
      </c>
    </row>
    <row r="4" spans="2:5" x14ac:dyDescent="0.35">
      <c r="B4" t="s">
        <v>3</v>
      </c>
      <c r="C4" t="s">
        <v>45</v>
      </c>
      <c r="D4" t="s">
        <v>47</v>
      </c>
    </row>
    <row r="5" spans="2:5" x14ac:dyDescent="0.35">
      <c r="B5" t="s">
        <v>3</v>
      </c>
      <c r="C5" t="s">
        <v>45</v>
      </c>
      <c r="E5" t="s">
        <v>9</v>
      </c>
    </row>
    <row r="6" spans="2:5" x14ac:dyDescent="0.35">
      <c r="B6" t="s">
        <v>3</v>
      </c>
      <c r="C6" t="s">
        <v>45</v>
      </c>
      <c r="E6" t="s">
        <v>10</v>
      </c>
    </row>
    <row r="7" spans="2:5" x14ac:dyDescent="0.35">
      <c r="B7" t="s">
        <v>3</v>
      </c>
      <c r="C7" t="s">
        <v>48</v>
      </c>
      <c r="E7" t="s">
        <v>49</v>
      </c>
    </row>
    <row r="8" spans="2:5" x14ac:dyDescent="0.35">
      <c r="B8" t="s">
        <v>3</v>
      </c>
      <c r="C8" t="s">
        <v>48</v>
      </c>
      <c r="E8" t="s">
        <v>50</v>
      </c>
    </row>
    <row r="9" spans="2:5" x14ac:dyDescent="0.35">
      <c r="B9" t="s">
        <v>11</v>
      </c>
      <c r="C9" t="s">
        <v>45</v>
      </c>
      <c r="D9" t="s">
        <v>51</v>
      </c>
    </row>
    <row r="10" spans="2:5" x14ac:dyDescent="0.35">
      <c r="B10" t="s">
        <v>11</v>
      </c>
      <c r="C10" t="s">
        <v>45</v>
      </c>
      <c r="E10" t="s">
        <v>52</v>
      </c>
    </row>
    <row r="11" spans="2:5" x14ac:dyDescent="0.35">
      <c r="B11" t="s">
        <v>11</v>
      </c>
      <c r="C11" t="s">
        <v>48</v>
      </c>
      <c r="E11" t="s">
        <v>53</v>
      </c>
    </row>
    <row r="12" spans="2:5" x14ac:dyDescent="0.35">
      <c r="B12" t="s">
        <v>11</v>
      </c>
      <c r="C12" t="s">
        <v>48</v>
      </c>
      <c r="E12" t="s">
        <v>54</v>
      </c>
    </row>
    <row r="13" spans="2:5" x14ac:dyDescent="0.35">
      <c r="B13" t="s">
        <v>11</v>
      </c>
      <c r="C13" t="s">
        <v>48</v>
      </c>
      <c r="E13" t="s">
        <v>55</v>
      </c>
    </row>
    <row r="14" spans="2:5" x14ac:dyDescent="0.35">
      <c r="B14" t="s">
        <v>11</v>
      </c>
      <c r="C14" t="s">
        <v>48</v>
      </c>
      <c r="E14" t="s">
        <v>56</v>
      </c>
    </row>
    <row r="15" spans="2:5" x14ac:dyDescent="0.35">
      <c r="B15" t="s">
        <v>11</v>
      </c>
      <c r="C15" t="s">
        <v>48</v>
      </c>
      <c r="E15" t="s">
        <v>26</v>
      </c>
    </row>
    <row r="16" spans="2:5" x14ac:dyDescent="0.35">
      <c r="B16" t="s">
        <v>11</v>
      </c>
      <c r="C16" t="s">
        <v>48</v>
      </c>
      <c r="E16" t="s">
        <v>57</v>
      </c>
    </row>
    <row r="17" spans="2:5" x14ac:dyDescent="0.35">
      <c r="B17" t="s">
        <v>11</v>
      </c>
      <c r="C17" t="s">
        <v>48</v>
      </c>
      <c r="E17" t="s">
        <v>58</v>
      </c>
    </row>
    <row r="18" spans="2:5" x14ac:dyDescent="0.35">
      <c r="B18" t="s">
        <v>11</v>
      </c>
      <c r="C18" t="s">
        <v>48</v>
      </c>
      <c r="E18" t="s">
        <v>59</v>
      </c>
    </row>
    <row r="19" spans="2:5" x14ac:dyDescent="0.35">
      <c r="B19" t="s">
        <v>15</v>
      </c>
      <c r="C19" t="s">
        <v>45</v>
      </c>
      <c r="D19" t="s">
        <v>16</v>
      </c>
    </row>
    <row r="20" spans="2:5" x14ac:dyDescent="0.35">
      <c r="B20" t="s">
        <v>15</v>
      </c>
      <c r="C20" t="s">
        <v>45</v>
      </c>
      <c r="E20" t="s">
        <v>60</v>
      </c>
    </row>
    <row r="21" spans="2:5" x14ac:dyDescent="0.35">
      <c r="B21" t="s">
        <v>15</v>
      </c>
      <c r="C21" t="s">
        <v>45</v>
      </c>
      <c r="E21" t="s">
        <v>61</v>
      </c>
    </row>
    <row r="22" spans="2:5" x14ac:dyDescent="0.35">
      <c r="B22" t="s">
        <v>15</v>
      </c>
      <c r="C22" t="s">
        <v>48</v>
      </c>
      <c r="E22" t="s">
        <v>62</v>
      </c>
    </row>
    <row r="23" spans="2:5" x14ac:dyDescent="0.35">
      <c r="B23" t="s">
        <v>15</v>
      </c>
      <c r="C23" t="s">
        <v>48</v>
      </c>
      <c r="E23" t="s">
        <v>63</v>
      </c>
    </row>
    <row r="24" spans="2:5" x14ac:dyDescent="0.35">
      <c r="B24" t="s">
        <v>15</v>
      </c>
      <c r="C24" t="s">
        <v>48</v>
      </c>
      <c r="E24" t="s">
        <v>64</v>
      </c>
    </row>
    <row r="25" spans="2:5" x14ac:dyDescent="0.35">
      <c r="B25" t="s">
        <v>15</v>
      </c>
      <c r="C25" t="s">
        <v>48</v>
      </c>
      <c r="E25" t="s">
        <v>65</v>
      </c>
    </row>
    <row r="26" spans="2:5" x14ac:dyDescent="0.35">
      <c r="B26" t="s">
        <v>15</v>
      </c>
      <c r="C26" t="s">
        <v>48</v>
      </c>
      <c r="E26" t="s">
        <v>66</v>
      </c>
    </row>
    <row r="27" spans="2:5" x14ac:dyDescent="0.35">
      <c r="B27" t="s">
        <v>15</v>
      </c>
      <c r="C27" t="s">
        <v>48</v>
      </c>
      <c r="E27" t="s">
        <v>67</v>
      </c>
    </row>
    <row r="28" spans="2:5" x14ac:dyDescent="0.35">
      <c r="B28" t="s">
        <v>15</v>
      </c>
      <c r="C28" t="s">
        <v>48</v>
      </c>
      <c r="E28" t="s">
        <v>68</v>
      </c>
    </row>
    <row r="29" spans="2:5" x14ac:dyDescent="0.35">
      <c r="B29" t="s">
        <v>15</v>
      </c>
      <c r="C29" t="s">
        <v>48</v>
      </c>
      <c r="E29" t="s">
        <v>69</v>
      </c>
    </row>
    <row r="30" spans="2:5" x14ac:dyDescent="0.35">
      <c r="B30" t="s">
        <v>15</v>
      </c>
      <c r="C30" t="s">
        <v>48</v>
      </c>
      <c r="E30" t="s">
        <v>70</v>
      </c>
    </row>
    <row r="31" spans="2:5" x14ac:dyDescent="0.35">
      <c r="B31" t="s">
        <v>15</v>
      </c>
      <c r="C31" t="s">
        <v>48</v>
      </c>
      <c r="E31" t="s">
        <v>71</v>
      </c>
    </row>
    <row r="32" spans="2:5" x14ac:dyDescent="0.35">
      <c r="B32" t="s">
        <v>22</v>
      </c>
      <c r="C32" t="s">
        <v>45</v>
      </c>
      <c r="D32" t="s">
        <v>72</v>
      </c>
    </row>
    <row r="33" spans="2:5" x14ac:dyDescent="0.35">
      <c r="B33" t="s">
        <v>18</v>
      </c>
      <c r="C33" t="s">
        <v>45</v>
      </c>
      <c r="D33" t="s">
        <v>19</v>
      </c>
    </row>
    <row r="34" spans="2:5" x14ac:dyDescent="0.35">
      <c r="B34" t="s">
        <v>18</v>
      </c>
      <c r="C34" t="s">
        <v>45</v>
      </c>
      <c r="E34" t="s">
        <v>73</v>
      </c>
    </row>
    <row r="35" spans="2:5" x14ac:dyDescent="0.35">
      <c r="B35" t="s">
        <v>18</v>
      </c>
      <c r="C35" t="s">
        <v>48</v>
      </c>
      <c r="E35" t="s">
        <v>74</v>
      </c>
    </row>
    <row r="36" spans="2:5" x14ac:dyDescent="0.35">
      <c r="B36" t="s">
        <v>18</v>
      </c>
      <c r="C36" t="s">
        <v>48</v>
      </c>
      <c r="E36" t="s">
        <v>75</v>
      </c>
    </row>
    <row r="37" spans="2:5" x14ac:dyDescent="0.35">
      <c r="B37" t="s">
        <v>18</v>
      </c>
      <c r="C37" t="s">
        <v>48</v>
      </c>
      <c r="E37" t="s">
        <v>76</v>
      </c>
    </row>
    <row r="38" spans="2:5" x14ac:dyDescent="0.35">
      <c r="B38" t="s">
        <v>18</v>
      </c>
      <c r="C38" t="s">
        <v>48</v>
      </c>
      <c r="E38" t="s">
        <v>77</v>
      </c>
    </row>
    <row r="39" spans="2:5" x14ac:dyDescent="0.35">
      <c r="B39" t="s">
        <v>18</v>
      </c>
      <c r="C39" t="s">
        <v>48</v>
      </c>
      <c r="E39" t="s">
        <v>78</v>
      </c>
    </row>
    <row r="40" spans="2:5" x14ac:dyDescent="0.35">
      <c r="B40" t="s">
        <v>18</v>
      </c>
      <c r="C40" t="s">
        <v>48</v>
      </c>
      <c r="E40" t="s">
        <v>79</v>
      </c>
    </row>
    <row r="41" spans="2:5" x14ac:dyDescent="0.35">
      <c r="B41" t="s">
        <v>18</v>
      </c>
      <c r="C41" t="s">
        <v>48</v>
      </c>
      <c r="E41" t="s">
        <v>80</v>
      </c>
    </row>
    <row r="42" spans="2:5" x14ac:dyDescent="0.35">
      <c r="B42" t="s">
        <v>18</v>
      </c>
      <c r="C42" t="s">
        <v>48</v>
      </c>
      <c r="E42" t="s">
        <v>81</v>
      </c>
    </row>
    <row r="43" spans="2:5" x14ac:dyDescent="0.35">
      <c r="B43" t="s">
        <v>18</v>
      </c>
      <c r="C43" t="s">
        <v>48</v>
      </c>
      <c r="E43" t="s">
        <v>82</v>
      </c>
    </row>
    <row r="44" spans="2:5" x14ac:dyDescent="0.35">
      <c r="B44" t="s">
        <v>18</v>
      </c>
      <c r="C44" t="s">
        <v>48</v>
      </c>
      <c r="E44" t="s">
        <v>83</v>
      </c>
    </row>
    <row r="45" spans="2:5" x14ac:dyDescent="0.35">
      <c r="B45" t="s">
        <v>18</v>
      </c>
      <c r="C45" t="s">
        <v>48</v>
      </c>
      <c r="E45" t="s">
        <v>84</v>
      </c>
    </row>
    <row r="46" spans="2:5" x14ac:dyDescent="0.35">
      <c r="B46" t="s">
        <v>18</v>
      </c>
      <c r="C46" t="s">
        <v>48</v>
      </c>
      <c r="E46" t="s">
        <v>85</v>
      </c>
    </row>
    <row r="47" spans="2:5" x14ac:dyDescent="0.35">
      <c r="B47" t="s">
        <v>18</v>
      </c>
      <c r="C47" t="s">
        <v>48</v>
      </c>
      <c r="E47" t="s">
        <v>86</v>
      </c>
    </row>
    <row r="48" spans="2:5" x14ac:dyDescent="0.35">
      <c r="B48" t="s">
        <v>18</v>
      </c>
      <c r="C48" t="s">
        <v>48</v>
      </c>
      <c r="E4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WP_1</vt:lpstr>
      <vt:lpstr>konv_sigma_WP</vt:lpstr>
      <vt:lpstr>rekap</vt:lpstr>
      <vt:lpstr>WP_2</vt:lpstr>
      <vt:lpstr>IDSD</vt:lpstr>
      <vt:lpstr>Sheet2</vt:lpstr>
      <vt:lpstr>workforce</vt:lpstr>
      <vt:lpstr>KSN_KSP</vt:lpstr>
      <vt:lpstr>PKN_PKW</vt:lpstr>
      <vt:lpstr>PKP_PKU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Diandra Rachmah Maulidahati</dc:creator>
  <cp:lastModifiedBy>Diandra Rachmah Maulidahati</cp:lastModifiedBy>
  <dcterms:created xsi:type="dcterms:W3CDTF">2024-11-16T10:20:21Z</dcterms:created>
  <dcterms:modified xsi:type="dcterms:W3CDTF">2025-03-13T12:55:47Z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525e5-f3da-4501-8f1e-526b6769fc56_Enabled">
    <vt:lpwstr>true</vt:lpwstr>
  </property>
  <property fmtid="{D5CDD505-2E9C-101B-9397-08002B2CF9AE}" pid="3" name="MSIP_Label_38b525e5-f3da-4501-8f1e-526b6769fc56_SetDate">
    <vt:lpwstr>2024-11-17T01:57:35Z</vt:lpwstr>
  </property>
  <property fmtid="{D5CDD505-2E9C-101B-9397-08002B2CF9AE}" pid="4" name="MSIP_Label_38b525e5-f3da-4501-8f1e-526b6769fc56_Method">
    <vt:lpwstr>Standard</vt:lpwstr>
  </property>
  <property fmtid="{D5CDD505-2E9C-101B-9397-08002B2CF9AE}" pid="5" name="MSIP_Label_38b525e5-f3da-4501-8f1e-526b6769fc56_Name">
    <vt:lpwstr>defa4170-0d19-0005-0004-bc88714345d2</vt:lpwstr>
  </property>
  <property fmtid="{D5CDD505-2E9C-101B-9397-08002B2CF9AE}" pid="6" name="MSIP_Label_38b525e5-f3da-4501-8f1e-526b6769fc56_SiteId">
    <vt:lpwstr>db6e1183-4c65-405c-82ce-7cd53fa6e9dc</vt:lpwstr>
  </property>
  <property fmtid="{D5CDD505-2E9C-101B-9397-08002B2CF9AE}" pid="7" name="MSIP_Label_38b525e5-f3da-4501-8f1e-526b6769fc56_ActionId">
    <vt:lpwstr>9f2e27de-4885-4b6f-8973-f5fc77c9fb22</vt:lpwstr>
  </property>
  <property fmtid="{D5CDD505-2E9C-101B-9397-08002B2CF9AE}" pid="8" name="MSIP_Label_38b525e5-f3da-4501-8f1e-526b6769fc56_ContentBits">
    <vt:lpwstr>0</vt:lpwstr>
  </property>
</Properties>
</file>