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aper Bu Ayke\"/>
    </mc:Choice>
  </mc:AlternateContent>
  <xr:revisionPtr revIDLastSave="0" documentId="13_ncr:1_{E7B023E8-F96C-4CE3-866E-36DD748E9647}" xr6:coauthVersionLast="45" xr6:coauthVersionMax="45" xr10:uidLastSave="{00000000-0000-0000-0000-000000000000}"/>
  <bookViews>
    <workbookView xWindow="-108" yWindow="-108" windowWidth="23256" windowHeight="12576" xr2:uid="{7C47208E-3B06-4BA7-BB37-78E2AA59F146}"/>
  </bookViews>
  <sheets>
    <sheet name="Data Uji Eksperimental" sheetId="3" r:id="rId1"/>
    <sheet name="Data Uji Tekan Beton" sheetId="7" r:id="rId2"/>
    <sheet name="Data Uji Tarik Tulangan" sheetId="8" r:id="rId3"/>
    <sheet name="Material &amp; Element Code" sheetId="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 l="1"/>
  <c r="F6" i="1" l="1"/>
  <c r="J10" i="8" l="1"/>
  <c r="I10" i="8"/>
  <c r="H10" i="8"/>
  <c r="J9" i="8"/>
  <c r="I9" i="8"/>
  <c r="L9" i="8" s="1"/>
  <c r="H9" i="8"/>
  <c r="K9" i="8" s="1"/>
  <c r="J8" i="8"/>
  <c r="I8" i="8"/>
  <c r="H8" i="8"/>
  <c r="J7" i="8"/>
  <c r="I7" i="8"/>
  <c r="L7" i="8" s="1"/>
  <c r="H7" i="8"/>
  <c r="K7" i="8" s="1"/>
  <c r="J6" i="8"/>
  <c r="I6" i="8"/>
  <c r="H6" i="8"/>
  <c r="J5" i="8"/>
  <c r="I5" i="8"/>
  <c r="L5" i="8" s="1"/>
  <c r="H5" i="8"/>
  <c r="K5" i="8" s="1"/>
  <c r="E13" i="7" l="1"/>
  <c r="E14" i="7"/>
  <c r="K15" i="7"/>
  <c r="D16" i="7"/>
  <c r="D17" i="7"/>
  <c r="E7" i="7" s="1"/>
  <c r="D18" i="7"/>
  <c r="D19" i="7"/>
  <c r="E12" i="7" l="1"/>
  <c r="E11" i="7"/>
  <c r="E10" i="7"/>
  <c r="E9" i="7"/>
  <c r="E8" i="7"/>
  <c r="E15" i="7"/>
  <c r="F52" i="1"/>
  <c r="F47" i="1"/>
  <c r="F36" i="1"/>
  <c r="F40" i="1"/>
  <c r="F41" i="1"/>
  <c r="F30" i="1"/>
  <c r="F25" i="1"/>
  <c r="F9" i="1"/>
  <c r="F10" i="1" s="1"/>
  <c r="J12" i="1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G92" i="3"/>
  <c r="K91" i="3"/>
  <c r="G91" i="3"/>
  <c r="K90" i="3"/>
  <c r="G90" i="3"/>
  <c r="K89" i="3"/>
  <c r="G89" i="3"/>
  <c r="K88" i="3"/>
  <c r="G88" i="3"/>
  <c r="K87" i="3"/>
  <c r="G87" i="3"/>
  <c r="K86" i="3"/>
  <c r="G86" i="3"/>
  <c r="K85" i="3"/>
  <c r="G85" i="3"/>
  <c r="K84" i="3"/>
  <c r="G84" i="3"/>
  <c r="K83" i="3"/>
  <c r="G83" i="3"/>
  <c r="K82" i="3"/>
  <c r="G82" i="3"/>
  <c r="K81" i="3"/>
  <c r="G81" i="3"/>
  <c r="K80" i="3"/>
  <c r="G80" i="3"/>
  <c r="K79" i="3"/>
  <c r="G79" i="3"/>
  <c r="K78" i="3"/>
  <c r="G78" i="3"/>
  <c r="K77" i="3"/>
  <c r="G77" i="3"/>
  <c r="K76" i="3"/>
  <c r="G76" i="3"/>
  <c r="K75" i="3"/>
  <c r="G75" i="3"/>
  <c r="K74" i="3"/>
  <c r="G74" i="3"/>
  <c r="K73" i="3"/>
  <c r="G73" i="3"/>
  <c r="K72" i="3"/>
  <c r="G72" i="3"/>
  <c r="K71" i="3"/>
  <c r="G71" i="3"/>
  <c r="K70" i="3"/>
  <c r="G70" i="3"/>
  <c r="K69" i="3"/>
  <c r="G69" i="3"/>
  <c r="K68" i="3"/>
  <c r="G68" i="3"/>
  <c r="K67" i="3"/>
  <c r="G67" i="3"/>
  <c r="K66" i="3"/>
  <c r="G66" i="3"/>
  <c r="K65" i="3"/>
  <c r="G65" i="3"/>
  <c r="K64" i="3"/>
  <c r="G64" i="3"/>
  <c r="K63" i="3"/>
  <c r="G63" i="3"/>
  <c r="K62" i="3"/>
  <c r="G62" i="3"/>
  <c r="K61" i="3"/>
  <c r="G61" i="3"/>
  <c r="K60" i="3"/>
  <c r="G60" i="3"/>
  <c r="K59" i="3"/>
  <c r="G59" i="3"/>
  <c r="K58" i="3"/>
  <c r="G58" i="3"/>
  <c r="K57" i="3"/>
  <c r="G57" i="3"/>
  <c r="K56" i="3"/>
  <c r="G56" i="3"/>
  <c r="K55" i="3"/>
  <c r="G55" i="3"/>
  <c r="K54" i="3"/>
  <c r="G54" i="3"/>
  <c r="K53" i="3"/>
  <c r="G53" i="3"/>
  <c r="K52" i="3"/>
  <c r="G52" i="3"/>
  <c r="K51" i="3"/>
  <c r="G51" i="3"/>
  <c r="K50" i="3"/>
  <c r="G50" i="3"/>
  <c r="K49" i="3"/>
  <c r="G49" i="3"/>
  <c r="K48" i="3"/>
  <c r="G48" i="3"/>
  <c r="K47" i="3"/>
  <c r="G47" i="3"/>
  <c r="K46" i="3"/>
  <c r="G46" i="3"/>
  <c r="K45" i="3"/>
  <c r="G45" i="3"/>
  <c r="K44" i="3"/>
  <c r="G44" i="3"/>
  <c r="K43" i="3"/>
  <c r="G43" i="3"/>
  <c r="K42" i="3"/>
  <c r="G42" i="3"/>
  <c r="K41" i="3"/>
  <c r="G41" i="3"/>
  <c r="K40" i="3"/>
  <c r="G40" i="3"/>
  <c r="K39" i="3"/>
  <c r="G39" i="3"/>
  <c r="K38" i="3"/>
  <c r="G38" i="3"/>
  <c r="K37" i="3"/>
  <c r="G37" i="3"/>
  <c r="K36" i="3"/>
  <c r="G36" i="3"/>
  <c r="K35" i="3"/>
  <c r="G35" i="3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K27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K17" i="3"/>
  <c r="G17" i="3"/>
  <c r="K16" i="3"/>
  <c r="G16" i="3"/>
  <c r="K15" i="3"/>
  <c r="G15" i="3"/>
  <c r="K14" i="3"/>
  <c r="G14" i="3"/>
  <c r="K13" i="3"/>
  <c r="G13" i="3"/>
  <c r="K12" i="3"/>
  <c r="G12" i="3"/>
  <c r="K11" i="3"/>
  <c r="G11" i="3"/>
  <c r="K10" i="3"/>
  <c r="G10" i="3"/>
  <c r="K9" i="3"/>
  <c r="G9" i="3"/>
  <c r="K8" i="3"/>
  <c r="G8" i="3"/>
  <c r="K7" i="3"/>
  <c r="G7" i="3"/>
  <c r="K6" i="3"/>
  <c r="G6" i="3"/>
  <c r="K5" i="3"/>
  <c r="G5" i="3"/>
  <c r="K4" i="3"/>
  <c r="G4" i="3"/>
  <c r="K3" i="3"/>
  <c r="G3" i="3"/>
</calcChain>
</file>

<file path=xl/sharedStrings.xml><?xml version="1.0" encoding="utf-8"?>
<sst xmlns="http://schemas.openxmlformats.org/spreadsheetml/2006/main" count="1241" uniqueCount="387">
  <si>
    <t>CH.000</t>
  </si>
  <si>
    <t>CH.001</t>
  </si>
  <si>
    <t>CH.002</t>
  </si>
  <si>
    <t>CH.003</t>
  </si>
  <si>
    <t>CH.004'</t>
  </si>
  <si>
    <t>CH.004</t>
  </si>
  <si>
    <t>CH.005</t>
  </si>
  <si>
    <t>CH.006</t>
  </si>
  <si>
    <t>CH.007'</t>
  </si>
  <si>
    <t>CH.007</t>
  </si>
  <si>
    <t>CH.008</t>
  </si>
  <si>
    <t>DATE &amp; TIME</t>
  </si>
  <si>
    <t>Time(Sec.)</t>
  </si>
  <si>
    <t>LC</t>
  </si>
  <si>
    <t>LVDT V Ka</t>
  </si>
  <si>
    <t>LVDT V Ki</t>
  </si>
  <si>
    <t>SG Baja Tekan</t>
  </si>
  <si>
    <t>SG Baja Tarik</t>
  </si>
  <si>
    <t>SG Baja Geser</t>
  </si>
  <si>
    <t>SG Beton Tekan 1</t>
  </si>
  <si>
    <t>SG Beton Tekan 2</t>
  </si>
  <si>
    <t>SG Beton Tarik</t>
  </si>
  <si>
    <t>08/17/2018 14.45.50</t>
  </si>
  <si>
    <t>-0,02</t>
  </si>
  <si>
    <t>08/17/2018 14.45.58</t>
  </si>
  <si>
    <t>-0,03</t>
  </si>
  <si>
    <t>08/17/2018 14.46.00</t>
  </si>
  <si>
    <t>08/17/2018 14.46.02</t>
  </si>
  <si>
    <t>08/17/2018 14.46.04</t>
  </si>
  <si>
    <t>08/17/2018 14.46.05</t>
  </si>
  <si>
    <t>08/17/2018 14.46.07</t>
  </si>
  <si>
    <t>08/17/2018 14.46.08</t>
  </si>
  <si>
    <t>08/17/2018 14.46.10</t>
  </si>
  <si>
    <t>08/17/2018 14.46.11</t>
  </si>
  <si>
    <t>08/17/2018 14.46.13</t>
  </si>
  <si>
    <t>08/17/2018 14.46.15</t>
  </si>
  <si>
    <t>08/17/2018 14.46.17</t>
  </si>
  <si>
    <t>P CRACK</t>
  </si>
  <si>
    <t>08/17/2018 14.46.19</t>
  </si>
  <si>
    <t>08/17/2018 14.46.21</t>
  </si>
  <si>
    <t>08/17/2018 14.46.23</t>
  </si>
  <si>
    <t>-0,01</t>
  </si>
  <si>
    <t>08/17/2018 14.46.24</t>
  </si>
  <si>
    <t>08/17/2018 14.46.26</t>
  </si>
  <si>
    <t>08/17/2018 14.46.27</t>
  </si>
  <si>
    <t>08/17/2018 14.46.29</t>
  </si>
  <si>
    <t>08/17/2018 14.46.31</t>
  </si>
  <si>
    <t>08/17/2018 14.46.33</t>
  </si>
  <si>
    <t>08/17/2018 14.46.34</t>
  </si>
  <si>
    <t>08/17/2018 14.46.36</t>
  </si>
  <si>
    <t>08/17/2018 14.46.38</t>
  </si>
  <si>
    <t>08/17/2018 14.46.40</t>
  </si>
  <si>
    <t>08/17/2018 14.46.41</t>
  </si>
  <si>
    <t>08/17/2018 14.46.43</t>
  </si>
  <si>
    <t>08/17/2018 14.46.44</t>
  </si>
  <si>
    <t>08/17/2018 14.46.46</t>
  </si>
  <si>
    <t>08/17/2018 14.46.48</t>
  </si>
  <si>
    <t>08/17/2018 14.46.50</t>
  </si>
  <si>
    <t>08/17/2018 14.46.52</t>
  </si>
  <si>
    <t>08/17/2018 14.47.21</t>
  </si>
  <si>
    <t>08/17/2018 14.47.23</t>
  </si>
  <si>
    <t>08/17/2018 14.47.25</t>
  </si>
  <si>
    <t>08/17/2018 14.47.27</t>
  </si>
  <si>
    <t>08/17/2018 14.47.29</t>
  </si>
  <si>
    <t>08/17/2018 14.47.30</t>
  </si>
  <si>
    <t>08/17/2018 14.47.32</t>
  </si>
  <si>
    <t>08/17/2018 14.47.34</t>
  </si>
  <si>
    <t>08/17/2018 14.47.35</t>
  </si>
  <si>
    <t>08/17/2018 14.47.37</t>
  </si>
  <si>
    <t>08/17/2018 14.47.38</t>
  </si>
  <si>
    <t>08/17/2018 14.47.40</t>
  </si>
  <si>
    <t>08/17/2018 14.47.42</t>
  </si>
  <si>
    <t>08/17/2018 14.47.44</t>
  </si>
  <si>
    <t>08/17/2018 14.47.46</t>
  </si>
  <si>
    <t>08/17/2018 14.47.48</t>
  </si>
  <si>
    <t>08/17/2018 14.47.49</t>
  </si>
  <si>
    <t>08/17/2018 14.47.51</t>
  </si>
  <si>
    <t>08/17/2018 14.47.52</t>
  </si>
  <si>
    <t>08/17/2018 14.47.54</t>
  </si>
  <si>
    <t>08/17/2018 14.47.55</t>
  </si>
  <si>
    <t>08/17/2018 14.47.57</t>
  </si>
  <si>
    <t>08/17/2018 14.47.59</t>
  </si>
  <si>
    <t>08/17/2018 14.48.01</t>
  </si>
  <si>
    <t>08/17/2018 14.48.03</t>
  </si>
  <si>
    <t xml:space="preserve">regangan pada saat leleh = </t>
  </si>
  <si>
    <t>08/17/2018 14.48.05</t>
  </si>
  <si>
    <t>+****</t>
  </si>
  <si>
    <t>08/17/2018 14.48.07</t>
  </si>
  <si>
    <t>P LELEH</t>
  </si>
  <si>
    <t>08/17/2018 14.48.08</t>
  </si>
  <si>
    <t>0,01</t>
  </si>
  <si>
    <t>08/17/2018 14.48.10</t>
  </si>
  <si>
    <t>08/17/2018 14.48.11</t>
  </si>
  <si>
    <t>08/17/2018 14.48.13</t>
  </si>
  <si>
    <t>08/17/2018 14.48.14</t>
  </si>
  <si>
    <t>08/17/2018 14.48.16</t>
  </si>
  <si>
    <t>08/17/2018 14.48.18</t>
  </si>
  <si>
    <t>08/17/2018 14.48.20</t>
  </si>
  <si>
    <t>08/17/2018 14.48.22</t>
  </si>
  <si>
    <t>08/17/2018 14.48.23</t>
  </si>
  <si>
    <t>08/17/2018 14.48.25</t>
  </si>
  <si>
    <t>08/17/2018 14.48.26</t>
  </si>
  <si>
    <t>08/17/2018 14.48.28</t>
  </si>
  <si>
    <t>08/17/2018 14.48.29</t>
  </si>
  <si>
    <t>08/17/2018 14.48.31</t>
  </si>
  <si>
    <t>08/17/2018 14.48.33</t>
  </si>
  <si>
    <t>08/17/2018 14.48.35</t>
  </si>
  <si>
    <t>08/17/2018 14.48.37</t>
  </si>
  <si>
    <t>08/17/2018 14.48.39</t>
  </si>
  <si>
    <t>08/17/2018 14.48.41</t>
  </si>
  <si>
    <t>08/17/2018 14.48.42</t>
  </si>
  <si>
    <t>08/17/2018 14.48.44</t>
  </si>
  <si>
    <t>08/17/2018 14.48.45</t>
  </si>
  <si>
    <t>08/17/2018 14.48.47</t>
  </si>
  <si>
    <t>08/17/2018 14.48.48</t>
  </si>
  <si>
    <t>08/17/2018 14.48.50</t>
  </si>
  <si>
    <t>08/17/2018 14.48.52</t>
  </si>
  <si>
    <t>08/17/2018 14.48.54</t>
  </si>
  <si>
    <t>08/17/2018 14.48.56</t>
  </si>
  <si>
    <t>08/17/2018 14.48.58</t>
  </si>
  <si>
    <t>08/17/2018 14.48.59</t>
  </si>
  <si>
    <t>-</t>
  </si>
  <si>
    <t>08/17/2018 14.49.01</t>
  </si>
  <si>
    <t>08/17/2018 14.49.02</t>
  </si>
  <si>
    <t>08/17/2018 14.49.04</t>
  </si>
  <si>
    <t>08/17/2018 14.49.05</t>
  </si>
  <si>
    <t>0,02</t>
  </si>
  <si>
    <t>08/17/2018 14.49.07</t>
  </si>
  <si>
    <t>08/17/2018 14.49.09</t>
  </si>
  <si>
    <t>08/17/2018 14.49.11</t>
  </si>
  <si>
    <t>08/17/2018 14.49.13</t>
  </si>
  <si>
    <t>08/17/2018 14.49.14</t>
  </si>
  <si>
    <t>08/17/2018 14.49.16</t>
  </si>
  <si>
    <t>08/17/2018 14.49.17</t>
  </si>
  <si>
    <t>08/17/2018 14.49.19</t>
  </si>
  <si>
    <t>08/17/2018 14.49.20</t>
  </si>
  <si>
    <t>08/17/2018 14.49.22</t>
  </si>
  <si>
    <t>08/17/2018 14.49.24</t>
  </si>
  <si>
    <t>08/17/2018 14.49.26</t>
  </si>
  <si>
    <t>0,03</t>
  </si>
  <si>
    <t>08/17/2018 14.49.28</t>
  </si>
  <si>
    <t>08/17/2018 14.49.30</t>
  </si>
  <si>
    <t>08/17/2018 14.49.31</t>
  </si>
  <si>
    <t>08/17/2018 14.49.33</t>
  </si>
  <si>
    <t>08/17/2018 14.49.34</t>
  </si>
  <si>
    <t>08/17/2018 14.49.36</t>
  </si>
  <si>
    <t>08/17/2018 14.49.37</t>
  </si>
  <si>
    <t>08/17/2018 14.49.39</t>
  </si>
  <si>
    <t>08/17/2018 14.49.41</t>
  </si>
  <si>
    <t>08/17/2018 14.49.43</t>
  </si>
  <si>
    <t>08/17/2018 14.49.45</t>
  </si>
  <si>
    <t>08/17/2018 14.49.46</t>
  </si>
  <si>
    <t>08/17/2018 14.49.48</t>
  </si>
  <si>
    <t>08/17/2018 14.49.50</t>
  </si>
  <si>
    <r>
      <t xml:space="preserve"> </t>
    </r>
    <r>
      <rPr>
        <b/>
        <sz val="11"/>
        <color theme="1"/>
        <rFont val="Calibri"/>
        <family val="2"/>
        <scheme val="minor"/>
      </rPr>
      <t>P ULTIMATE</t>
    </r>
  </si>
  <si>
    <t>08/17/2018 14.49.51</t>
  </si>
  <si>
    <t>08/17/2018 14.49.53</t>
  </si>
  <si>
    <t>08/17/2018 14.49.54</t>
  </si>
  <si>
    <t>08/17/2018 14.49.56</t>
  </si>
  <si>
    <t>08/17/2018 14.49.58</t>
  </si>
  <si>
    <t>08/17/2018 14.50.00</t>
  </si>
  <si>
    <t>08/17/2018 14.50.02</t>
  </si>
  <si>
    <t>08/17/2018 14.50.03</t>
  </si>
  <si>
    <t>08/17/2018 14.50.05</t>
  </si>
  <si>
    <t>08/17/2018 14.50.07</t>
  </si>
  <si>
    <t>08/17/2018 14.50.08</t>
  </si>
  <si>
    <t>08/17/2018 14.50.10</t>
  </si>
  <si>
    <t>08/17/2018 14.50.11</t>
  </si>
  <si>
    <t>08/17/2018 14.50.13</t>
  </si>
  <si>
    <t>08/17/2018 14.50.15</t>
  </si>
  <si>
    <t>08/17/2018 14.50.16</t>
  </si>
  <si>
    <t>08/17/2018 14.50.18</t>
  </si>
  <si>
    <t>08/17/2018 14.50.20</t>
  </si>
  <si>
    <t>08/17/2018 14.50.22</t>
  </si>
  <si>
    <t>08/17/2018 14.50.23</t>
  </si>
  <si>
    <t>08/17/2018 14.50.25</t>
  </si>
  <si>
    <t>08/17/2018 14.50.26</t>
  </si>
  <si>
    <t>08/17/2018 14.50.28</t>
  </si>
  <si>
    <t>08/17/2018 14.50.30</t>
  </si>
  <si>
    <t>08/17/2018 14.50.31</t>
  </si>
  <si>
    <t>08/17/2018 14.50.33</t>
  </si>
  <si>
    <t>08/17/2018 14.50.35</t>
  </si>
  <si>
    <t>0,04</t>
  </si>
  <si>
    <t>08/17/2018 14.50.37</t>
  </si>
  <si>
    <t>08/17/2018 14.50.39</t>
  </si>
  <si>
    <t>08/17/2018 14.50.40</t>
  </si>
  <si>
    <t>08/17/2018 14.50.42</t>
  </si>
  <si>
    <t>08/17/2018 14.50.43</t>
  </si>
  <si>
    <t>08/17/2018 14.50.45</t>
  </si>
  <si>
    <t>08/17/2018 14.50.46</t>
  </si>
  <si>
    <t>08/17/2018 14.50.48</t>
  </si>
  <si>
    <t>08/17/2018 14.50.50</t>
  </si>
  <si>
    <t>08/17/2018 14.50.52</t>
  </si>
  <si>
    <t>0,05</t>
  </si>
  <si>
    <t>08/17/2018 14.50.54</t>
  </si>
  <si>
    <t>08/17/2018 14.50.56</t>
  </si>
  <si>
    <t>08/17/2018 14.50.57</t>
  </si>
  <si>
    <t>08/17/2018 14.50.59</t>
  </si>
  <si>
    <t>08/17/2018 14.51.00</t>
  </si>
  <si>
    <t>08/17/2018 14.51.02</t>
  </si>
  <si>
    <t>08/17/2018 14.51.03</t>
  </si>
  <si>
    <t>08/17/2018 14.51.05</t>
  </si>
  <si>
    <t>08/17/2018 14.51.07</t>
  </si>
  <si>
    <t>08/17/2018 14.51.09</t>
  </si>
  <si>
    <t>08/17/2018 14.51.11</t>
  </si>
  <si>
    <t>08/17/2018 14.51.12</t>
  </si>
  <si>
    <t>08/17/2018 14.51.14</t>
  </si>
  <si>
    <t>08/17/2018 14.51.15</t>
  </si>
  <si>
    <t>08/17/2018 14.51.17</t>
  </si>
  <si>
    <t>****</t>
  </si>
  <si>
    <t>08/17/2018 14.51.19</t>
  </si>
  <si>
    <t>08/17/2018 14.51.20</t>
  </si>
  <si>
    <t>08/17/2018 14.51.22</t>
  </si>
  <si>
    <t>08/17/2018 14.51.24</t>
  </si>
  <si>
    <t>08/17/2018 14.51.26</t>
  </si>
  <si>
    <t>08/17/2018 14.51.28</t>
  </si>
  <si>
    <t>08/17/2018 14.51.29</t>
  </si>
  <si>
    <t>08/17/2018 14.51.31</t>
  </si>
  <si>
    <t>0,06</t>
  </si>
  <si>
    <t>08/17/2018 14.51.32</t>
  </si>
  <si>
    <t>08/17/2018 14.51.34</t>
  </si>
  <si>
    <t>08/17/2018 14.51.35</t>
  </si>
  <si>
    <t>08/17/2018 14.51.37</t>
  </si>
  <si>
    <t>08/17/2018 14.51.39</t>
  </si>
  <si>
    <t>08/17/2018 14.51.41</t>
  </si>
  <si>
    <t>08/17/2018 14.51.43</t>
  </si>
  <si>
    <t>08/17/2018 14.51.44</t>
  </si>
  <si>
    <t>08/17/2018 14.51.46</t>
  </si>
  <si>
    <t>08/17/2018 14.51.48</t>
  </si>
  <si>
    <t>08/17/2018 14.51.49</t>
  </si>
  <si>
    <t>08/17/2018 14.51.51</t>
  </si>
  <si>
    <t>08/17/2018 14.51.52</t>
  </si>
  <si>
    <t>0,07</t>
  </si>
  <si>
    <t>08/17/2018 14.51.54</t>
  </si>
  <si>
    <t>08/17/2018 14.51.56</t>
  </si>
  <si>
    <t>08/17/2018 14.51.58</t>
  </si>
  <si>
    <t>08/17/2018 14.52.00</t>
  </si>
  <si>
    <t>08/17/2018 14.52.01</t>
  </si>
  <si>
    <t>08/17/2018 14.52.03</t>
  </si>
  <si>
    <t>08/17/2018 14.52.05</t>
  </si>
  <si>
    <t>08/17/2018 14.52.06</t>
  </si>
  <si>
    <t>08/17/2018 14.52.08</t>
  </si>
  <si>
    <t>08/17/2018 14.52.09</t>
  </si>
  <si>
    <t>08/17/2018 14.52.11</t>
  </si>
  <si>
    <t>08/17/2018 14.52.13</t>
  </si>
  <si>
    <t>08/17/2018 14.52.14</t>
  </si>
  <si>
    <t>0,08</t>
  </si>
  <si>
    <t>08/17/2018 14.52.16</t>
  </si>
  <si>
    <t>08/17/2018 14.52.18</t>
  </si>
  <si>
    <t>08/17/2018 14.52.20</t>
  </si>
  <si>
    <t>08/17/2018 14.52.21</t>
  </si>
  <si>
    <t>08/17/2018 14.52.23</t>
  </si>
  <si>
    <t>08/17/2018 14.52.24</t>
  </si>
  <si>
    <t>08/17/2018 14.52.26</t>
  </si>
  <si>
    <t>08/17/2018 14.52.28</t>
  </si>
  <si>
    <t>08/17/2018 14.52.30</t>
  </si>
  <si>
    <t>08/17/2018 14.52.31</t>
  </si>
  <si>
    <t>08/17/2018 14.52.33</t>
  </si>
  <si>
    <t>08/17/2018 14.52.35</t>
  </si>
  <si>
    <t>08/17/2018 14.52.37</t>
  </si>
  <si>
    <t>08/17/2018 14.52.38</t>
  </si>
  <si>
    <t>08/17/2018 14.52.40</t>
  </si>
  <si>
    <t>08/17/2018 14.52.41</t>
  </si>
  <si>
    <t>08/17/2018 14.52.43</t>
  </si>
  <si>
    <t>-****</t>
  </si>
  <si>
    <t>08/17/2018 14.52.44</t>
  </si>
  <si>
    <t>08/17/2018 14.52.46</t>
  </si>
  <si>
    <t>08/17/2018 14.52.48</t>
  </si>
  <si>
    <t>08/17/2018 14.52.50</t>
  </si>
  <si>
    <t>08/17/2018 14.52.52</t>
  </si>
  <si>
    <t>08/17/2018 14.52.53</t>
  </si>
  <si>
    <t>08/17/2018 14.52.55</t>
  </si>
  <si>
    <t>08/17/2018 14.52.56</t>
  </si>
  <si>
    <t>08/17/2018 14.52.58</t>
  </si>
  <si>
    <t>08/17/2018 14.52.59</t>
  </si>
  <si>
    <t>08/17/2018 14.53.01</t>
  </si>
  <si>
    <t>08/17/2018 14.53.03</t>
  </si>
  <si>
    <t>08/17/2018 14.53.05</t>
  </si>
  <si>
    <t>08/17/2018 14.53.07</t>
  </si>
  <si>
    <t>0,09</t>
  </si>
  <si>
    <t>08/17/2018 14.54.12</t>
  </si>
  <si>
    <t>0,11</t>
  </si>
  <si>
    <t>08/17/2018 14.54.14</t>
  </si>
  <si>
    <t>08/17/2018 14.54.16</t>
  </si>
  <si>
    <t>0,12</t>
  </si>
  <si>
    <t>08/17/2018 14.54.17</t>
  </si>
  <si>
    <t>08/17/2018 14.54.19</t>
  </si>
  <si>
    <t>08/17/2018 14.54.20</t>
  </si>
  <si>
    <t>Data LVDT Kiri Error</t>
  </si>
  <si>
    <t>Hasil Eksperimen</t>
  </si>
  <si>
    <t>Hasil Analitis</t>
  </si>
  <si>
    <t>kN</t>
  </si>
  <si>
    <t>Material Properties</t>
  </si>
  <si>
    <t>Compressive mean strenght</t>
  </si>
  <si>
    <t>fcm</t>
  </si>
  <si>
    <t>Mpa</t>
  </si>
  <si>
    <t>MPa</t>
  </si>
  <si>
    <t>Tensile mean strenght</t>
  </si>
  <si>
    <t>fib Model Code 2010</t>
  </si>
  <si>
    <t>Young Modulus</t>
  </si>
  <si>
    <t>E</t>
  </si>
  <si>
    <t>fctm</t>
  </si>
  <si>
    <t>Poisson Ratio</t>
  </si>
  <si>
    <t>υ</t>
  </si>
  <si>
    <t>Fracture Energy</t>
  </si>
  <si>
    <t>Gf</t>
  </si>
  <si>
    <t>Compressive Fracture Energy</t>
  </si>
  <si>
    <t>Gc</t>
  </si>
  <si>
    <t>N/mm</t>
  </si>
  <si>
    <t>Mass Density</t>
  </si>
  <si>
    <t>γ</t>
  </si>
  <si>
    <t>T/mm3</t>
  </si>
  <si>
    <t>Concrete</t>
  </si>
  <si>
    <t>Cross section</t>
  </si>
  <si>
    <t>As</t>
  </si>
  <si>
    <t>mm2</t>
  </si>
  <si>
    <t>Es</t>
  </si>
  <si>
    <t>Yielding Strength</t>
  </si>
  <si>
    <t>fy</t>
  </si>
  <si>
    <t>Ultimate Strength</t>
  </si>
  <si>
    <t>fu</t>
  </si>
  <si>
    <t>Ultimate strain</t>
  </si>
  <si>
    <t>εu</t>
  </si>
  <si>
    <t>Yield strain</t>
  </si>
  <si>
    <t>εy</t>
  </si>
  <si>
    <t>dia</t>
  </si>
  <si>
    <t>mm</t>
  </si>
  <si>
    <t>Nakamura, Higai 2001</t>
  </si>
  <si>
    <t>Reinforcement Steel D6</t>
  </si>
  <si>
    <t>Reinforcement Steel D16</t>
  </si>
  <si>
    <t>Ultimate Strain</t>
  </si>
  <si>
    <t>Reinforcement Steel D19</t>
  </si>
  <si>
    <t>Steel Plate</t>
  </si>
  <si>
    <t>Tensile Softening Curve</t>
  </si>
  <si>
    <t>Hordijk</t>
  </si>
  <si>
    <t>Compressive Softening Curve</t>
  </si>
  <si>
    <t>Std.Deviasi</t>
  </si>
  <si>
    <t>Variasi</t>
  </si>
  <si>
    <t>Average</t>
  </si>
  <si>
    <t>Standar Deviasi</t>
  </si>
  <si>
    <t>F'c Rata-Rata (Mpa)</t>
  </si>
  <si>
    <t>F'c (Mpa)</t>
  </si>
  <si>
    <t>No</t>
  </si>
  <si>
    <t>Simpangan</t>
  </si>
  <si>
    <t>Hasil Uji Tekan Beton Silinder</t>
  </si>
  <si>
    <t>Standar Deviasi minimum</t>
  </si>
  <si>
    <t>Tanggal Uji : 9 Oktober 2019</t>
  </si>
  <si>
    <t>Diameter</t>
  </si>
  <si>
    <t>Diameter Spesimen</t>
  </si>
  <si>
    <t>Panjang awal</t>
  </si>
  <si>
    <t>Delta L</t>
  </si>
  <si>
    <t>Pyield (kN)</t>
  </si>
  <si>
    <t>Pmax (kN)</t>
  </si>
  <si>
    <t>Fy (Mpa)</t>
  </si>
  <si>
    <t>Fu (Mpa)</t>
  </si>
  <si>
    <t>Regangan</t>
  </si>
  <si>
    <t>Fy Rata2 (Mpa)</t>
  </si>
  <si>
    <t>Fu Rata2 (Mpa)</t>
  </si>
  <si>
    <t>Quadrilateral 8-Node</t>
  </si>
  <si>
    <t>Element type</t>
  </si>
  <si>
    <t>Interpolation</t>
  </si>
  <si>
    <t>Quadratic</t>
  </si>
  <si>
    <t>Material type</t>
  </si>
  <si>
    <t>Von mises Plastic-Yield Hardening</t>
  </si>
  <si>
    <t>Full Bond (Embeded) 1D</t>
  </si>
  <si>
    <t>Linear Isotropic</t>
  </si>
  <si>
    <t>Geometry</t>
  </si>
  <si>
    <t>Regular Plane Stress (2D)</t>
  </si>
  <si>
    <t>Thorendfelt Compressive Behavior</t>
  </si>
  <si>
    <t>Thorendfelt</t>
  </si>
  <si>
    <t>HordjkTensile Behavior</t>
  </si>
  <si>
    <t>Quadrilateral 8-Node element</t>
  </si>
  <si>
    <t>Trilinear Steel Constitutive Curve</t>
  </si>
  <si>
    <t>Fullbond Element</t>
  </si>
  <si>
    <t>Length</t>
  </si>
  <si>
    <t>L</t>
  </si>
  <si>
    <r>
      <t>B</t>
    </r>
    <r>
      <rPr>
        <i/>
        <sz val="11"/>
        <color theme="1"/>
        <rFont val="Calibri"/>
        <family val="2"/>
        <scheme val="minor"/>
      </rPr>
      <t>flange</t>
    </r>
  </si>
  <si>
    <t>Bf</t>
  </si>
  <si>
    <r>
      <t>H</t>
    </r>
    <r>
      <rPr>
        <i/>
        <sz val="11"/>
        <color theme="1"/>
        <rFont val="Calibri"/>
        <family val="2"/>
        <scheme val="minor"/>
      </rPr>
      <t>flange</t>
    </r>
  </si>
  <si>
    <t>H</t>
  </si>
  <si>
    <t>Hf</t>
  </si>
  <si>
    <r>
      <t>B</t>
    </r>
    <r>
      <rPr>
        <i/>
        <sz val="11"/>
        <color theme="1"/>
        <rFont val="Calibri"/>
        <family val="2"/>
        <scheme val="minor"/>
      </rPr>
      <t>web</t>
    </r>
  </si>
  <si>
    <t>B</t>
  </si>
  <si>
    <r>
      <t>H</t>
    </r>
    <r>
      <rPr>
        <i/>
        <sz val="11"/>
        <color theme="1"/>
        <rFont val="Calibri"/>
        <family val="2"/>
        <scheme val="minor"/>
      </rPr>
      <t>web</t>
    </r>
  </si>
  <si>
    <t>Eksperimental Data</t>
  </si>
  <si>
    <t>e</t>
  </si>
  <si>
    <t>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</si>
</sst>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0"/>
    <numFmt numFmtId="167" formatCode="0.000000"/>
    <numFmt numFmtId="168" formatCode="0.0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2"/>
      <color theme="1"/>
      <name val="Times New Roman"/>
      <family val="1"/>
    </font>
    <font>
      <sz val="11"/>
      <color rgb="FF44444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7" borderId="0" applyNumberFormat="0" applyBorder="0" applyAlignment="0" applyProtection="0"/>
  </cellStyleXfs>
  <cellXfs count="100">
    <xf numFmtId="0" fontId="0" fillId="0" borderId="0" xfId="0"/>
    <xf numFmtId="164" fontId="3" fillId="2" borderId="1" xfId="1" applyNumberFormat="1" applyFill="1" applyBorder="1" applyAlignment="1">
      <alignment horizontal="center" vertical="center"/>
    </xf>
    <xf numFmtId="3" fontId="3" fillId="2" borderId="2" xfId="1" applyNumberFormat="1" applyFill="1" applyBorder="1" applyAlignment="1">
      <alignment horizontal="center" vertical="center"/>
    </xf>
    <xf numFmtId="164" fontId="3" fillId="2" borderId="2" xfId="1" applyNumberFormat="1" applyFill="1" applyBorder="1" applyAlignment="1">
      <alignment horizontal="center" vertical="center"/>
    </xf>
    <xf numFmtId="4" fontId="3" fillId="2" borderId="2" xfId="1" applyNumberFormat="1" applyFill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164" fontId="3" fillId="2" borderId="3" xfId="1" applyNumberFormat="1" applyFill="1" applyBorder="1" applyAlignment="1">
      <alignment horizontal="center" vertical="center"/>
    </xf>
    <xf numFmtId="0" fontId="3" fillId="0" borderId="0" xfId="1"/>
    <xf numFmtId="164" fontId="3" fillId="2" borderId="4" xfId="1" applyNumberFormat="1" applyFill="1" applyBorder="1" applyAlignment="1">
      <alignment horizontal="center" vertical="center"/>
    </xf>
    <xf numFmtId="3" fontId="3" fillId="2" borderId="5" xfId="1" applyNumberFormat="1" applyFill="1" applyBorder="1" applyAlignment="1">
      <alignment horizontal="center" vertical="center"/>
    </xf>
    <xf numFmtId="164" fontId="3" fillId="2" borderId="5" xfId="1" applyNumberFormat="1" applyFill="1" applyBorder="1" applyAlignment="1">
      <alignment horizontal="center" vertical="center"/>
    </xf>
    <xf numFmtId="4" fontId="3" fillId="2" borderId="5" xfId="1" applyNumberFormat="1" applyFill="1" applyBorder="1" applyAlignment="1">
      <alignment horizontal="center" vertical="center"/>
    </xf>
    <xf numFmtId="0" fontId="3" fillId="2" borderId="5" xfId="1" applyFill="1" applyBorder="1" applyAlignment="1">
      <alignment horizontal="center"/>
    </xf>
    <xf numFmtId="164" fontId="3" fillId="2" borderId="6" xfId="1" applyNumberFormat="1" applyFill="1" applyBorder="1" applyAlignment="1">
      <alignment horizontal="center" vertical="center"/>
    </xf>
    <xf numFmtId="164" fontId="3" fillId="0" borderId="4" xfId="1" applyNumberFormat="1" applyBorder="1" applyAlignment="1">
      <alignment horizontal="center" vertical="center"/>
    </xf>
    <xf numFmtId="3" fontId="3" fillId="0" borderId="5" xfId="1" applyNumberFormat="1" applyBorder="1" applyAlignment="1">
      <alignment horizontal="center" vertical="center"/>
    </xf>
    <xf numFmtId="165" fontId="3" fillId="0" borderId="5" xfId="1" applyNumberFormat="1" applyBorder="1" applyAlignment="1">
      <alignment horizontal="center" vertical="center"/>
    </xf>
    <xf numFmtId="4" fontId="3" fillId="0" borderId="5" xfId="1" applyNumberFormat="1" applyBorder="1" applyAlignment="1">
      <alignment horizontal="center" vertical="center"/>
    </xf>
    <xf numFmtId="0" fontId="3" fillId="3" borderId="5" xfId="1" applyFill="1" applyBorder="1" applyAlignment="1">
      <alignment horizontal="center"/>
    </xf>
    <xf numFmtId="166" fontId="3" fillId="0" borderId="5" xfId="1" applyNumberFormat="1" applyBorder="1" applyAlignment="1">
      <alignment horizontal="center" vertical="center"/>
    </xf>
    <xf numFmtId="165" fontId="3" fillId="0" borderId="6" xfId="1" applyNumberFormat="1" applyBorder="1" applyAlignment="1">
      <alignment horizontal="center" vertical="center"/>
    </xf>
    <xf numFmtId="3" fontId="3" fillId="0" borderId="0" xfId="1" applyNumberFormat="1"/>
    <xf numFmtId="164" fontId="3" fillId="4" borderId="4" xfId="1" applyNumberFormat="1" applyFill="1" applyBorder="1" applyAlignment="1">
      <alignment horizontal="center" vertical="center"/>
    </xf>
    <xf numFmtId="3" fontId="3" fillId="4" borderId="5" xfId="1" applyNumberFormat="1" applyFill="1" applyBorder="1" applyAlignment="1">
      <alignment horizontal="center" vertical="center"/>
    </xf>
    <xf numFmtId="165" fontId="3" fillId="4" borderId="5" xfId="1" applyNumberFormat="1" applyFill="1" applyBorder="1" applyAlignment="1">
      <alignment horizontal="center" vertical="center"/>
    </xf>
    <xf numFmtId="4" fontId="3" fillId="4" borderId="5" xfId="1" applyNumberFormat="1" applyFill="1" applyBorder="1" applyAlignment="1">
      <alignment horizontal="center" vertical="center"/>
    </xf>
    <xf numFmtId="166" fontId="3" fillId="4" borderId="5" xfId="1" applyNumberFormat="1" applyFill="1" applyBorder="1" applyAlignment="1">
      <alignment horizontal="center" vertical="center"/>
    </xf>
    <xf numFmtId="165" fontId="3" fillId="4" borderId="6" xfId="1" applyNumberFormat="1" applyFill="1" applyBorder="1" applyAlignment="1">
      <alignment horizontal="center" vertical="center"/>
    </xf>
    <xf numFmtId="0" fontId="3" fillId="4" borderId="0" xfId="1" applyFill="1"/>
    <xf numFmtId="167" fontId="3" fillId="0" borderId="5" xfId="1" applyNumberFormat="1" applyBorder="1" applyAlignment="1">
      <alignment horizontal="center" vertical="center"/>
    </xf>
    <xf numFmtId="167" fontId="3" fillId="4" borderId="5" xfId="1" applyNumberFormat="1" applyFill="1" applyBorder="1" applyAlignment="1">
      <alignment horizontal="center" vertical="center"/>
    </xf>
    <xf numFmtId="168" fontId="3" fillId="0" borderId="5" xfId="1" applyNumberFormat="1" applyBorder="1" applyAlignment="1">
      <alignment horizontal="center" vertical="center"/>
    </xf>
    <xf numFmtId="164" fontId="3" fillId="0" borderId="8" xfId="1" applyNumberFormat="1" applyBorder="1" applyAlignment="1">
      <alignment horizontal="center" vertical="center"/>
    </xf>
    <xf numFmtId="3" fontId="3" fillId="0" borderId="9" xfId="1" applyNumberFormat="1" applyBorder="1" applyAlignment="1">
      <alignment horizontal="center" vertical="center"/>
    </xf>
    <xf numFmtId="165" fontId="3" fillId="0" borderId="9" xfId="1" applyNumberFormat="1" applyBorder="1" applyAlignment="1">
      <alignment horizontal="center" vertical="center"/>
    </xf>
    <xf numFmtId="4" fontId="3" fillId="0" borderId="9" xfId="1" applyNumberFormat="1" applyBorder="1" applyAlignment="1">
      <alignment horizontal="center" vertical="center"/>
    </xf>
    <xf numFmtId="1" fontId="3" fillId="3" borderId="9" xfId="1" applyNumberFormat="1" applyFill="1" applyBorder="1" applyAlignment="1">
      <alignment horizontal="center"/>
    </xf>
    <xf numFmtId="168" fontId="3" fillId="0" borderId="9" xfId="1" applyNumberFormat="1" applyBorder="1" applyAlignment="1">
      <alignment horizontal="center" vertical="center"/>
    </xf>
    <xf numFmtId="165" fontId="3" fillId="0" borderId="10" xfId="1" applyNumberFormat="1" applyBorder="1" applyAlignment="1">
      <alignment horizontal="center" vertical="center"/>
    </xf>
    <xf numFmtId="1" fontId="3" fillId="0" borderId="0" xfId="1" applyNumberFormat="1"/>
    <xf numFmtId="4" fontId="3" fillId="0" borderId="0" xfId="1" applyNumberFormat="1"/>
    <xf numFmtId="0" fontId="1" fillId="0" borderId="0" xfId="1" applyFont="1" applyAlignment="1">
      <alignment horizontal="center"/>
    </xf>
    <xf numFmtId="166" fontId="3" fillId="0" borderId="0" xfId="1" applyNumberFormat="1"/>
    <xf numFmtId="0" fontId="3" fillId="0" borderId="0" xfId="1" applyAlignment="1">
      <alignment horizontal="center"/>
    </xf>
    <xf numFmtId="165" fontId="3" fillId="0" borderId="0" xfId="1" applyNumberFormat="1"/>
    <xf numFmtId="0" fontId="3" fillId="0" borderId="5" xfId="1" applyBorder="1" applyAlignment="1">
      <alignment horizontal="center"/>
    </xf>
    <xf numFmtId="166" fontId="3" fillId="0" borderId="5" xfId="1" applyNumberFormat="1" applyBorder="1" applyAlignment="1">
      <alignment horizontal="center"/>
    </xf>
    <xf numFmtId="165" fontId="3" fillId="0" borderId="5" xfId="1" applyNumberFormat="1" applyBorder="1" applyAlignment="1">
      <alignment horizontal="center"/>
    </xf>
    <xf numFmtId="0" fontId="2" fillId="0" borderId="0" xfId="0" applyFont="1"/>
    <xf numFmtId="0" fontId="4" fillId="0" borderId="0" xfId="0" applyFont="1"/>
    <xf numFmtId="11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5" xfId="0" applyBorder="1"/>
    <xf numFmtId="165" fontId="0" fillId="0" borderId="5" xfId="0" applyNumberFormat="1" applyBorder="1" applyAlignment="1">
      <alignment horizontal="center"/>
    </xf>
    <xf numFmtId="165" fontId="6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/>
    <xf numFmtId="0" fontId="3" fillId="6" borderId="5" xfId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0" xfId="1" applyFont="1" applyFill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7" xfId="1" applyBorder="1" applyAlignment="1">
      <alignment horizontal="center" wrapText="1"/>
    </xf>
    <xf numFmtId="0" fontId="3" fillId="0" borderId="0" xfId="1" applyAlignment="1">
      <alignment horizontal="center" wrapText="1"/>
    </xf>
    <xf numFmtId="0" fontId="2" fillId="6" borderId="7" xfId="1" applyFont="1" applyFill="1" applyBorder="1" applyAlignment="1">
      <alignment horizontal="center"/>
    </xf>
    <xf numFmtId="0" fontId="2" fillId="6" borderId="0" xfId="1" applyFont="1" applyFill="1" applyAlignment="1">
      <alignment horizontal="center"/>
    </xf>
    <xf numFmtId="0" fontId="3" fillId="6" borderId="7" xfId="1" applyFill="1" applyBorder="1" applyAlignment="1">
      <alignment horizontal="center"/>
    </xf>
    <xf numFmtId="0" fontId="3" fillId="6" borderId="0" xfId="1" applyFill="1" applyAlignment="1">
      <alignment horizontal="center"/>
    </xf>
    <xf numFmtId="1" fontId="3" fillId="0" borderId="5" xfId="1" applyNumberFormat="1" applyBorder="1" applyAlignment="1">
      <alignment horizontal="center"/>
    </xf>
    <xf numFmtId="0" fontId="3" fillId="0" borderId="5" xfId="1" applyBorder="1" applyAlignment="1">
      <alignment horizontal="center"/>
    </xf>
    <xf numFmtId="166" fontId="3" fillId="0" borderId="5" xfId="1" applyNumberFormat="1" applyBorder="1" applyAlignment="1">
      <alignment horizontal="center" vertical="center"/>
    </xf>
    <xf numFmtId="0" fontId="2" fillId="6" borderId="5" xfId="1" applyFont="1" applyFill="1" applyBorder="1" applyAlignment="1">
      <alignment horizontal="center"/>
    </xf>
    <xf numFmtId="165" fontId="0" fillId="0" borderId="5" xfId="0" applyNumberFormat="1" applyBorder="1" applyAlignment="1">
      <alignment horizontal="center" vertical="center"/>
    </xf>
    <xf numFmtId="165" fontId="5" fillId="7" borderId="15" xfId="2" applyNumberFormat="1" applyBorder="1" applyAlignment="1">
      <alignment horizontal="center" vertical="center"/>
    </xf>
    <xf numFmtId="165" fontId="5" fillId="7" borderId="14" xfId="2" applyNumberFormat="1" applyBorder="1" applyAlignment="1">
      <alignment horizontal="center" vertical="center"/>
    </xf>
    <xf numFmtId="165" fontId="5" fillId="7" borderId="13" xfId="2" applyNumberForma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/>
  </cellXfs>
  <cellStyles count="3">
    <cellStyle name="Good" xfId="2" builtinId="26"/>
    <cellStyle name="Normal" xfId="0" builtinId="0"/>
    <cellStyle name="Normal 2" xfId="1" xr:uid="{D01DF3B7-5719-4195-B494-EA4AFACE3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8053644104728055E-2"/>
                  <c:y val="0.309257261365146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'Data Uji Tekan Beton'!$B$7:$B$15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'Data Uji Tekan Beton'!$C$7:$C$15</c:f>
              <c:numCache>
                <c:formatCode>General</c:formatCode>
                <c:ptCount val="9"/>
                <c:pt idx="0">
                  <c:v>31.68</c:v>
                </c:pt>
                <c:pt idx="1">
                  <c:v>33.94</c:v>
                </c:pt>
                <c:pt idx="2">
                  <c:v>35.64</c:v>
                </c:pt>
                <c:pt idx="3">
                  <c:v>38.46</c:v>
                </c:pt>
                <c:pt idx="4">
                  <c:v>38.46</c:v>
                </c:pt>
                <c:pt idx="5">
                  <c:v>39.03</c:v>
                </c:pt>
                <c:pt idx="6" formatCode="0.00">
                  <c:v>39.6</c:v>
                </c:pt>
                <c:pt idx="7">
                  <c:v>40.729999999999997</c:v>
                </c:pt>
                <c:pt idx="8">
                  <c:v>41.29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C0-4B7D-A646-839F968A1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216176"/>
        <c:axId val="1224010048"/>
      </c:scatterChart>
      <c:valAx>
        <c:axId val="55221617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010048"/>
        <c:crosses val="autoZero"/>
        <c:crossBetween val="midCat"/>
      </c:valAx>
      <c:valAx>
        <c:axId val="1224010048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2161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7817147856518E-2"/>
                  <c:y val="0.30976851851851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'Data Uji Tekan Beton'!$I$7:$I$14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'Data Uji Tekan Beton'!$J$7:$J$14</c:f>
              <c:numCache>
                <c:formatCode>General</c:formatCode>
                <c:ptCount val="8"/>
                <c:pt idx="0">
                  <c:v>33.94</c:v>
                </c:pt>
                <c:pt idx="1">
                  <c:v>35.64</c:v>
                </c:pt>
                <c:pt idx="2">
                  <c:v>38.46</c:v>
                </c:pt>
                <c:pt idx="3">
                  <c:v>38.46</c:v>
                </c:pt>
                <c:pt idx="4">
                  <c:v>39.03</c:v>
                </c:pt>
                <c:pt idx="5" formatCode="0.00">
                  <c:v>39.6</c:v>
                </c:pt>
                <c:pt idx="6">
                  <c:v>40.729999999999997</c:v>
                </c:pt>
                <c:pt idx="7">
                  <c:v>41.29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C-4E4D-A4F3-02C1E22DB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857823"/>
        <c:axId val="725822495"/>
      </c:scatterChart>
      <c:valAx>
        <c:axId val="5528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22495"/>
        <c:crosses val="autoZero"/>
        <c:crossBetween val="midCat"/>
      </c:valAx>
      <c:valAx>
        <c:axId val="72582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857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504265</xdr:colOff>
      <xdr:row>22</xdr:row>
      <xdr:rowOff>64712</xdr:rowOff>
    </xdr:from>
    <xdr:to>
      <xdr:col>6</xdr:col>
      <xdr:colOff>0</xdr:colOff>
      <xdr:row>41</xdr:row>
      <xdr:rowOff>21851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4AEA4E-BA8C-4E9B-822B-9F72BC2B7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266699</xdr:colOff>
      <xdr:row>22</xdr:row>
      <xdr:rowOff>96370</xdr:rowOff>
    </xdr:from>
    <xdr:to>
      <xdr:col>14</xdr:col>
      <xdr:colOff>44823</xdr:colOff>
      <xdr:row>41</xdr:row>
      <xdr:rowOff>22412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B1DE9-CC59-455E-838A-8A1A928B3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576943</xdr:colOff>
      <xdr:row>1</xdr:row>
      <xdr:rowOff>174816</xdr:rowOff>
    </xdr:from>
    <xdr:to>
      <xdr:col>23</xdr:col>
      <xdr:colOff>493931</xdr:colOff>
      <xdr:row>18</xdr:row>
      <xdr:rowOff>15687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1D28A-EC7F-496E-8A0B-10ECF55CE8C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629" y="359873"/>
          <a:ext cx="7232188" cy="3095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0.05455</cdr:x>
      <cdr:y>0.37417</cdr:y>
    </cdr:from>
    <cdr:to>
      <cdr:x>0.62909</cdr:x>
      <cdr:y>0.37683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9F140BD-82CC-45B8-B86F-027F95059A00}"/>
            </a:ext>
          </a:extLst>
        </cdr:cNvPr>
        <cdr:cNvCxnSpPr/>
      </cdr:nvCxnSpPr>
      <cdr:spPr>
        <a:xfrm xmlns:a="http://schemas.openxmlformats.org/drawingml/2006/main" flipV="1">
          <a:off x="285750" y="1338264"/>
          <a:ext cx="300990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263237</xdr:colOff>
      <xdr:row>0</xdr:row>
      <xdr:rowOff>168438</xdr:rowOff>
    </xdr:from>
    <xdr:to>
      <xdr:col>19</xdr:col>
      <xdr:colOff>130522</xdr:colOff>
      <xdr:row>24</xdr:row>
      <xdr:rowOff>147322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29C4BA-2A68-4287-BB84-B740BE909B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404874" y="342001"/>
          <a:ext cx="4481611" cy="41344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330547</xdr:colOff>
      <xdr:row>0</xdr:row>
      <xdr:rowOff>0</xdr:rowOff>
    </xdr:from>
    <xdr:to>
      <xdr:col>30</xdr:col>
      <xdr:colOff>207992</xdr:colOff>
      <xdr:row>24</xdr:row>
      <xdr:rowOff>27418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783789-BD7B-4067-B265-37EAF682AE0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4" t="1533" r="2382" b="10146"/>
        <a:stretch/>
      </xdr:blipFill>
      <xdr:spPr bwMode="auto">
        <a:xfrm>
          <a:off x="11912947" y="0"/>
          <a:ext cx="6583045" cy="45301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469093</xdr:colOff>
      <xdr:row>25</xdr:row>
      <xdr:rowOff>23962</xdr:rowOff>
    </xdr:from>
    <xdr:to>
      <xdr:col>27</xdr:col>
      <xdr:colOff>354793</xdr:colOff>
      <xdr:row>53</xdr:row>
      <xdr:rowOff>148336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7F19AC-6429-4045-BA1B-0AB5321B58B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093" y="4706798"/>
          <a:ext cx="7200900" cy="51674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7621</xdr:colOff>
      <xdr:row>6</xdr:row>
      <xdr:rowOff>15240</xdr:rowOff>
    </xdr:from>
    <xdr:to>
      <xdr:col>11</xdr:col>
      <xdr:colOff>541021</xdr:colOff>
      <xdr:row>8</xdr:row>
      <xdr:rowOff>59788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C7B08E-44B2-48CC-8D31-3FF3D9EEB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3621" y="1112520"/>
          <a:ext cx="1143000" cy="410308"/>
        </a:xfrm>
        <a:prstGeom prst="rect">
          <a:avLst/>
        </a:prstGeom>
      </xdr:spPr>
    </xdr:pic>
    <xdr:clientData/>
  </xdr:twoCellAnchor>
  <xdr:twoCellAnchor editAs="oneCell">
    <xdr:from>
      <xdr:col>11</xdr:col>
      <xdr:colOff>510541</xdr:colOff>
      <xdr:row>6</xdr:row>
      <xdr:rowOff>30480</xdr:rowOff>
    </xdr:from>
    <xdr:to>
      <xdr:col>14</xdr:col>
      <xdr:colOff>139833</xdr:colOff>
      <xdr:row>10</xdr:row>
      <xdr:rowOff>106679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92FD9D1-6264-43C6-8618-5B2CC7BAC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6141" y="1127760"/>
          <a:ext cx="1458092" cy="807719"/>
        </a:xfrm>
        <a:prstGeom prst="rect">
          <a:avLst/>
        </a:prstGeom>
      </xdr:spPr>
    </xdr:pic>
    <xdr:clientData/>
  </xdr:twoCellAnchor>
  <xdr:twoCellAnchor editAs="oneCell">
    <xdr:from>
      <xdr:col>9</xdr:col>
      <xdr:colOff>601981</xdr:colOff>
      <xdr:row>4</xdr:row>
      <xdr:rowOff>38100</xdr:rowOff>
    </xdr:from>
    <xdr:to>
      <xdr:col>11</xdr:col>
      <xdr:colOff>514897</xdr:colOff>
      <xdr:row>6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48BEDF-2FA0-4837-BC12-F12BB7C0F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8381" y="769620"/>
          <a:ext cx="1132116" cy="36576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8</xdr:row>
      <xdr:rowOff>53340</xdr:rowOff>
    </xdr:from>
    <xdr:to>
      <xdr:col>11</xdr:col>
      <xdr:colOff>489393</xdr:colOff>
      <xdr:row>10</xdr:row>
      <xdr:rowOff>76028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706E1E-E06F-468B-8E16-060D2BFB5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57900" y="1516380"/>
          <a:ext cx="1137093" cy="388448"/>
        </a:xfrm>
        <a:prstGeom prst="rect">
          <a:avLst/>
        </a:prstGeom>
      </xdr:spPr>
    </xdr:pic>
    <xdr:clientData/>
  </xdr:twoCellAnchor>
  <xdr:twoCellAnchor editAs="oneCell">
    <xdr:from>
      <xdr:col>10</xdr:col>
      <xdr:colOff>83820</xdr:colOff>
      <xdr:row>10</xdr:row>
      <xdr:rowOff>152401</xdr:rowOff>
    </xdr:from>
    <xdr:to>
      <xdr:col>11</xdr:col>
      <xdr:colOff>396241</xdr:colOff>
      <xdr:row>12</xdr:row>
      <xdr:rowOff>53341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701ACE1-71A2-4F40-9FE3-61FC32730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79820" y="1981201"/>
          <a:ext cx="922021" cy="266700"/>
        </a:xfrm>
        <a:prstGeom prst="rect">
          <a:avLst/>
        </a:prstGeom>
      </xdr:spPr>
    </xdr:pic>
    <xdr:clientData/>
  </xdr:twoCellAnchor>
  <xdr:twoCellAnchor editAs="oneCell">
    <xdr:from>
      <xdr:col>14</xdr:col>
      <xdr:colOff>487680</xdr:colOff>
      <xdr:row>6</xdr:row>
      <xdr:rowOff>76200</xdr:rowOff>
    </xdr:from>
    <xdr:to>
      <xdr:col>16</xdr:col>
      <xdr:colOff>605325</xdr:colOff>
      <xdr:row>13</xdr:row>
      <xdr:rowOff>47190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F9DDC1A-4618-4906-AD4B-DA2C556A2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22080" y="1173480"/>
          <a:ext cx="1336845" cy="1251150"/>
        </a:xfrm>
        <a:prstGeom prst="rect">
          <a:avLst/>
        </a:prstGeom>
      </xdr:spPr>
    </xdr:pic>
    <xdr:clientData/>
  </xdr:twoCellAnchor>
  <xdr:twoCellAnchor editAs="oneCell">
    <xdr:from>
      <xdr:col>17</xdr:col>
      <xdr:colOff>591262</xdr:colOff>
      <xdr:row>6</xdr:row>
      <xdr:rowOff>45720</xdr:rowOff>
    </xdr:from>
    <xdr:to>
      <xdr:col>20</xdr:col>
      <xdr:colOff>292378</xdr:colOff>
      <xdr:row>12</xdr:row>
      <xdr:rowOff>157330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9606D42-6C92-4874-9172-E7CAB214C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54462" y="1143000"/>
          <a:ext cx="1529916" cy="1208890"/>
        </a:xfrm>
        <a:prstGeom prst="rect">
          <a:avLst/>
        </a:prstGeom>
      </xdr:spPr>
    </xdr:pic>
    <xdr:clientData/>
  </xdr:twoCellAnchor>
  <xdr:twoCellAnchor editAs="oneCell">
    <xdr:from>
      <xdr:col>14</xdr:col>
      <xdr:colOff>601980</xdr:colOff>
      <xdr:row>15</xdr:row>
      <xdr:rowOff>160021</xdr:rowOff>
    </xdr:from>
    <xdr:to>
      <xdr:col>20</xdr:col>
      <xdr:colOff>129540</xdr:colOff>
      <xdr:row>23</xdr:row>
      <xdr:rowOff>117059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1A51C3A-73F0-4A14-BCD4-2E68EC28EEF0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3" t="29939" r="11662" b="10692"/>
        <a:stretch/>
      </xdr:blipFill>
      <xdr:spPr bwMode="auto">
        <a:xfrm>
          <a:off x="9136380" y="2903221"/>
          <a:ext cx="3185160" cy="14200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548640</xdr:colOff>
      <xdr:row>27</xdr:row>
      <xdr:rowOff>152400</xdr:rowOff>
    </xdr:from>
    <xdr:to>
      <xdr:col>19</xdr:col>
      <xdr:colOff>541020</xdr:colOff>
      <xdr:row>35</xdr:row>
      <xdr:rowOff>144795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B29087-6457-4FAC-80D4-16B5DAE01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83040" y="5090160"/>
          <a:ext cx="3040380" cy="145543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19</xdr:col>
      <xdr:colOff>99060</xdr:colOff>
      <xdr:row>45</xdr:row>
      <xdr:rowOff>78886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310BF3-216A-4CB0-AC40-C1E987465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44000" y="6949440"/>
          <a:ext cx="2537460" cy="1359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630D-8B80-4010-846F-9CA049B2C201}">
  <dimension ref="A1:P259"/>
  <sheetViews>
    <sheetView tabSelected="1" zoomScale="85" zoomScaleNormal="85" workbookViewId="0">
      <selection activeCell="N3" sqref="N3"/>
    </sheetView>
  </sheetViews>
  <sheetFormatPr defaultRowHeight="14.4" x14ac:dyDescent="0.3"/>
  <cols>
    <col min="1" max="1" width="18.5546875" style="7" bestFit="1" customWidth="1"/>
    <col min="2" max="2" width="10.5546875" style="21" bestFit="1" customWidth="1"/>
    <col min="3" max="3" width="11.6640625" style="39" customWidth="1"/>
    <col min="4" max="4" width="9.88671875" style="40" bestFit="1" customWidth="1"/>
    <col min="5" max="5" width="12" style="43" customWidth="1"/>
    <col min="6" max="6" width="13.44140625" style="7" bestFit="1" customWidth="1"/>
    <col min="7" max="7" width="13.44140625" style="42" customWidth="1"/>
    <col min="8" max="8" width="12.33203125" style="7" bestFit="1" customWidth="1"/>
    <col min="9" max="9" width="13.33203125" style="7" bestFit="1" customWidth="1"/>
    <col min="10" max="10" width="16.44140625" style="7" bestFit="1" customWidth="1"/>
    <col min="11" max="11" width="16.44140625" style="7" customWidth="1"/>
    <col min="12" max="12" width="16.44140625" style="7" bestFit="1" customWidth="1"/>
    <col min="13" max="13" width="14" style="7" bestFit="1" customWidth="1"/>
    <col min="14" max="14" width="8.88671875" style="7"/>
    <col min="15" max="15" width="8.88671875" style="7" customWidth="1"/>
    <col min="16" max="16384" width="8.88671875" style="7"/>
  </cols>
  <sheetData>
    <row r="1" spans="1:16" x14ac:dyDescent="0.3">
      <c r="A1" s="1"/>
      <c r="B1" s="2"/>
      <c r="C1" s="3" t="s">
        <v>0</v>
      </c>
      <c r="D1" s="4" t="s">
        <v>1</v>
      </c>
      <c r="E1" s="5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6" t="s">
        <v>10</v>
      </c>
    </row>
    <row r="2" spans="1:16" x14ac:dyDescent="0.3">
      <c r="A2" s="8" t="s">
        <v>11</v>
      </c>
      <c r="B2" s="9" t="s">
        <v>12</v>
      </c>
      <c r="C2" s="10" t="s">
        <v>13</v>
      </c>
      <c r="D2" s="11" t="s">
        <v>14</v>
      </c>
      <c r="E2" s="12" t="s">
        <v>15</v>
      </c>
      <c r="F2" s="10" t="s">
        <v>16</v>
      </c>
      <c r="G2" s="10" t="s">
        <v>17</v>
      </c>
      <c r="H2" s="10" t="s">
        <v>17</v>
      </c>
      <c r="I2" s="10" t="s">
        <v>18</v>
      </c>
      <c r="J2" s="10" t="s">
        <v>19</v>
      </c>
      <c r="K2" s="10" t="s">
        <v>20</v>
      </c>
      <c r="L2" s="10" t="s">
        <v>20</v>
      </c>
      <c r="M2" s="13" t="s">
        <v>21</v>
      </c>
    </row>
    <row r="3" spans="1:16" x14ac:dyDescent="0.3">
      <c r="A3" s="14" t="s">
        <v>22</v>
      </c>
      <c r="B3" s="15">
        <v>0</v>
      </c>
      <c r="C3" s="16">
        <v>-0.16300000000000001</v>
      </c>
      <c r="D3" s="17">
        <v>0</v>
      </c>
      <c r="E3" s="18" t="s">
        <v>23</v>
      </c>
      <c r="F3" s="16">
        <v>-17.064</v>
      </c>
      <c r="G3" s="19">
        <f>H3/10^6</f>
        <v>1.8959999999999999E-6</v>
      </c>
      <c r="H3" s="16">
        <v>1.8959999999999999</v>
      </c>
      <c r="I3" s="16">
        <v>-2.8439999999999999</v>
      </c>
      <c r="J3" s="16">
        <v>0</v>
      </c>
      <c r="K3" s="19">
        <f>L3/10^6</f>
        <v>9.6599999999999994E-7</v>
      </c>
      <c r="L3" s="16">
        <v>0.96599999999999997</v>
      </c>
      <c r="M3" s="20">
        <v>0</v>
      </c>
    </row>
    <row r="4" spans="1:16" x14ac:dyDescent="0.3">
      <c r="A4" s="14" t="s">
        <v>24</v>
      </c>
      <c r="B4" s="15">
        <v>8</v>
      </c>
      <c r="C4" s="16">
        <v>-2.4449999999999998</v>
      </c>
      <c r="D4" s="17">
        <v>0.14000000000000001</v>
      </c>
      <c r="E4" s="18" t="s">
        <v>25</v>
      </c>
      <c r="F4" s="16">
        <v>-82.475999999999999</v>
      </c>
      <c r="G4" s="19">
        <f>H4/10^6</f>
        <v>4.7400000000000004E-6</v>
      </c>
      <c r="H4" s="16">
        <v>4.74</v>
      </c>
      <c r="I4" s="16">
        <v>-15.167999999999999</v>
      </c>
      <c r="J4" s="16">
        <v>-10.625999999999999</v>
      </c>
      <c r="K4" s="19">
        <f t="shared" ref="K4:K67" si="0">L4/10^6</f>
        <v>-1.0626E-5</v>
      </c>
      <c r="L4" s="16">
        <v>-10.625999999999999</v>
      </c>
      <c r="M4" s="20">
        <v>7.7279999999999998</v>
      </c>
    </row>
    <row r="5" spans="1:16" x14ac:dyDescent="0.3">
      <c r="A5" s="14" t="s">
        <v>26</v>
      </c>
      <c r="B5" s="15">
        <v>10</v>
      </c>
      <c r="C5" s="16">
        <v>-3.5859999999999999</v>
      </c>
      <c r="D5" s="17">
        <v>0.21</v>
      </c>
      <c r="E5" s="18" t="s">
        <v>23</v>
      </c>
      <c r="F5" s="16">
        <v>-92.903999999999996</v>
      </c>
      <c r="G5" s="19">
        <f t="shared" ref="G5:G68" si="1">H5/10^6</f>
        <v>7.5839999999999997E-6</v>
      </c>
      <c r="H5" s="16">
        <v>7.5839999999999996</v>
      </c>
      <c r="I5" s="16">
        <v>-17.064</v>
      </c>
      <c r="J5" s="16">
        <v>-16.422000000000001</v>
      </c>
      <c r="K5" s="19">
        <f t="shared" si="0"/>
        <v>-1.6422E-5</v>
      </c>
      <c r="L5" s="16">
        <v>-16.422000000000001</v>
      </c>
      <c r="M5" s="20">
        <v>12.558</v>
      </c>
      <c r="P5" s="21"/>
    </row>
    <row r="6" spans="1:16" x14ac:dyDescent="0.3">
      <c r="A6" s="14" t="s">
        <v>27</v>
      </c>
      <c r="B6" s="15">
        <v>12</v>
      </c>
      <c r="C6" s="16">
        <v>-5.2160000000000002</v>
      </c>
      <c r="D6" s="17">
        <v>0.31</v>
      </c>
      <c r="E6" s="18" t="s">
        <v>23</v>
      </c>
      <c r="F6" s="16">
        <v>-103.33199999999999</v>
      </c>
      <c r="G6" s="19">
        <f t="shared" si="1"/>
        <v>1.2323999999999999E-5</v>
      </c>
      <c r="H6" s="16">
        <v>12.324</v>
      </c>
      <c r="I6" s="16">
        <v>-18.96</v>
      </c>
      <c r="J6" s="16">
        <v>-24.15</v>
      </c>
      <c r="K6" s="19">
        <f t="shared" si="0"/>
        <v>-2.5115999999999998E-5</v>
      </c>
      <c r="L6" s="16">
        <v>-25.116</v>
      </c>
      <c r="M6" s="20">
        <v>18.353999999999999</v>
      </c>
    </row>
    <row r="7" spans="1:16" x14ac:dyDescent="0.3">
      <c r="A7" s="14" t="s">
        <v>28</v>
      </c>
      <c r="B7" s="15">
        <v>14</v>
      </c>
      <c r="C7" s="16">
        <v>-7.1719999999999997</v>
      </c>
      <c r="D7" s="17">
        <v>0.42</v>
      </c>
      <c r="E7" s="18" t="s">
        <v>23</v>
      </c>
      <c r="F7" s="16">
        <v>-113.76</v>
      </c>
      <c r="G7" s="19">
        <f t="shared" si="1"/>
        <v>1.8960000000000001E-5</v>
      </c>
      <c r="H7" s="16">
        <v>18.96</v>
      </c>
      <c r="I7" s="16">
        <v>-19.908000000000001</v>
      </c>
      <c r="J7" s="16">
        <v>-33.81</v>
      </c>
      <c r="K7" s="19">
        <f t="shared" si="0"/>
        <v>-3.5741999999999998E-5</v>
      </c>
      <c r="L7" s="16">
        <v>-35.741999999999997</v>
      </c>
      <c r="M7" s="20">
        <v>26.082000000000001</v>
      </c>
    </row>
    <row r="8" spans="1:16" x14ac:dyDescent="0.3">
      <c r="A8" s="14" t="s">
        <v>29</v>
      </c>
      <c r="B8" s="15">
        <v>15</v>
      </c>
      <c r="C8" s="16">
        <v>-9.5</v>
      </c>
      <c r="D8" s="17">
        <v>0.54</v>
      </c>
      <c r="E8" s="18" t="s">
        <v>23</v>
      </c>
      <c r="F8" s="16">
        <v>-126.084</v>
      </c>
      <c r="G8" s="19">
        <f t="shared" si="1"/>
        <v>2.6544000000000002E-5</v>
      </c>
      <c r="H8" s="16">
        <v>26.544</v>
      </c>
      <c r="I8" s="16">
        <v>-20.856000000000002</v>
      </c>
      <c r="J8" s="16">
        <v>-45.402000000000001</v>
      </c>
      <c r="K8" s="19">
        <f t="shared" si="0"/>
        <v>-4.9265999999999999E-5</v>
      </c>
      <c r="L8" s="16">
        <v>-49.265999999999998</v>
      </c>
      <c r="M8" s="20">
        <v>34.776000000000003</v>
      </c>
    </row>
    <row r="9" spans="1:16" x14ac:dyDescent="0.3">
      <c r="A9" s="14" t="s">
        <v>30</v>
      </c>
      <c r="B9" s="15">
        <v>17</v>
      </c>
      <c r="C9" s="16">
        <v>-12.061999999999999</v>
      </c>
      <c r="D9" s="17">
        <v>0.65</v>
      </c>
      <c r="E9" s="18" t="s">
        <v>25</v>
      </c>
      <c r="F9" s="16">
        <v>-137.46</v>
      </c>
      <c r="G9" s="19">
        <f t="shared" si="1"/>
        <v>3.4128000000000003E-5</v>
      </c>
      <c r="H9" s="16">
        <v>34.128</v>
      </c>
      <c r="I9" s="16">
        <v>-21.803999999999998</v>
      </c>
      <c r="J9" s="16">
        <v>-56.994</v>
      </c>
      <c r="K9" s="19">
        <f t="shared" si="0"/>
        <v>-6.1823999999999996E-5</v>
      </c>
      <c r="L9" s="16">
        <v>-61.823999999999998</v>
      </c>
      <c r="M9" s="20">
        <v>44.436</v>
      </c>
    </row>
    <row r="10" spans="1:16" x14ac:dyDescent="0.3">
      <c r="A10" s="14" t="s">
        <v>31</v>
      </c>
      <c r="B10" s="15">
        <v>19</v>
      </c>
      <c r="C10" s="16">
        <v>-14.67</v>
      </c>
      <c r="D10" s="17">
        <v>0.82</v>
      </c>
      <c r="E10" s="18" t="s">
        <v>23</v>
      </c>
      <c r="F10" s="16">
        <v>-149.78399999999999</v>
      </c>
      <c r="G10" s="19">
        <f t="shared" si="1"/>
        <v>4.0764000000000005E-5</v>
      </c>
      <c r="H10" s="16">
        <v>40.764000000000003</v>
      </c>
      <c r="I10" s="16">
        <v>-22.751999999999999</v>
      </c>
      <c r="J10" s="16">
        <v>-69.552000000000007</v>
      </c>
      <c r="K10" s="19">
        <f t="shared" si="0"/>
        <v>-7.4382000000000007E-5</v>
      </c>
      <c r="L10" s="16">
        <v>-74.382000000000005</v>
      </c>
      <c r="M10" s="20">
        <v>54.095999999999997</v>
      </c>
    </row>
    <row r="11" spans="1:16" x14ac:dyDescent="0.3">
      <c r="A11" s="14" t="s">
        <v>32</v>
      </c>
      <c r="B11" s="15">
        <v>20</v>
      </c>
      <c r="C11" s="16">
        <v>-17.277999999999999</v>
      </c>
      <c r="D11" s="17">
        <v>0.92</v>
      </c>
      <c r="E11" s="18" t="s">
        <v>23</v>
      </c>
      <c r="F11" s="16">
        <v>-162.108</v>
      </c>
      <c r="G11" s="19">
        <f t="shared" si="1"/>
        <v>4.9295999999999997E-5</v>
      </c>
      <c r="H11" s="16">
        <v>49.295999999999999</v>
      </c>
      <c r="I11" s="16">
        <v>-23.7</v>
      </c>
      <c r="J11" s="16">
        <v>-82.11</v>
      </c>
      <c r="K11" s="19">
        <f t="shared" si="0"/>
        <v>-8.8871999999999999E-5</v>
      </c>
      <c r="L11" s="16">
        <v>-88.872</v>
      </c>
      <c r="M11" s="20">
        <v>63.756</v>
      </c>
    </row>
    <row r="12" spans="1:16" x14ac:dyDescent="0.3">
      <c r="A12" s="14" t="s">
        <v>33</v>
      </c>
      <c r="B12" s="15">
        <v>22</v>
      </c>
      <c r="C12" s="16">
        <v>-19.885999999999999</v>
      </c>
      <c r="D12" s="17">
        <v>1.03</v>
      </c>
      <c r="E12" s="18" t="s">
        <v>23</v>
      </c>
      <c r="F12" s="16">
        <v>-181.06800000000001</v>
      </c>
      <c r="G12" s="19">
        <f t="shared" si="1"/>
        <v>5.7828000000000003E-5</v>
      </c>
      <c r="H12" s="16">
        <v>57.828000000000003</v>
      </c>
      <c r="I12" s="16">
        <v>-23.7</v>
      </c>
      <c r="J12" s="16">
        <v>-93.701999999999998</v>
      </c>
      <c r="K12" s="19">
        <f t="shared" si="0"/>
        <v>-1.02396E-4</v>
      </c>
      <c r="L12" s="16">
        <v>-102.396</v>
      </c>
      <c r="M12" s="20">
        <v>74.382000000000005</v>
      </c>
    </row>
    <row r="13" spans="1:16" x14ac:dyDescent="0.3">
      <c r="A13" s="14" t="s">
        <v>34</v>
      </c>
      <c r="B13" s="15">
        <v>23</v>
      </c>
      <c r="C13" s="16">
        <v>-22.983000000000001</v>
      </c>
      <c r="D13" s="17">
        <v>1.1399999999999999</v>
      </c>
      <c r="E13" s="18" t="s">
        <v>25</v>
      </c>
      <c r="F13" s="16">
        <v>-194.34</v>
      </c>
      <c r="G13" s="19">
        <f t="shared" si="1"/>
        <v>6.9203999999999997E-5</v>
      </c>
      <c r="H13" s="16">
        <v>69.203999999999994</v>
      </c>
      <c r="I13" s="16">
        <v>-23.7</v>
      </c>
      <c r="J13" s="16">
        <v>-110.124</v>
      </c>
      <c r="K13" s="19">
        <f t="shared" si="0"/>
        <v>-1.19784E-4</v>
      </c>
      <c r="L13" s="16">
        <v>-119.78400000000001</v>
      </c>
      <c r="M13" s="20">
        <v>89.837999999999994</v>
      </c>
    </row>
    <row r="14" spans="1:16" x14ac:dyDescent="0.3">
      <c r="A14" s="14" t="s">
        <v>35</v>
      </c>
      <c r="B14" s="15">
        <v>25</v>
      </c>
      <c r="C14" s="16">
        <v>-26.08</v>
      </c>
      <c r="D14" s="17">
        <v>1.26</v>
      </c>
      <c r="E14" s="18" t="s">
        <v>23</v>
      </c>
      <c r="F14" s="16">
        <v>-217.09200000000001</v>
      </c>
      <c r="G14" s="19">
        <f t="shared" si="1"/>
        <v>8.2476000000000001E-5</v>
      </c>
      <c r="H14" s="16">
        <v>82.475999999999999</v>
      </c>
      <c r="I14" s="16">
        <v>-24.648</v>
      </c>
      <c r="J14" s="16">
        <v>-126.54600000000001</v>
      </c>
      <c r="K14" s="19">
        <f t="shared" si="0"/>
        <v>-1.38138E-4</v>
      </c>
      <c r="L14" s="16">
        <v>-138.13800000000001</v>
      </c>
      <c r="M14" s="20">
        <v>109.158</v>
      </c>
    </row>
    <row r="15" spans="1:16" s="28" customFormat="1" x14ac:dyDescent="0.3">
      <c r="A15" s="22" t="s">
        <v>36</v>
      </c>
      <c r="B15" s="23">
        <v>27</v>
      </c>
      <c r="C15" s="24">
        <v>-29.013999999999999</v>
      </c>
      <c r="D15" s="25">
        <v>1.37</v>
      </c>
      <c r="E15" s="18" t="s">
        <v>23</v>
      </c>
      <c r="F15" s="24">
        <v>-235.10400000000001</v>
      </c>
      <c r="G15" s="26">
        <f t="shared" si="1"/>
        <v>1.02384E-4</v>
      </c>
      <c r="H15" s="24">
        <v>102.384</v>
      </c>
      <c r="I15" s="24">
        <v>-23.7</v>
      </c>
      <c r="J15" s="24">
        <v>-143.934</v>
      </c>
      <c r="K15" s="26">
        <f t="shared" si="0"/>
        <v>-1.5938999999999998E-4</v>
      </c>
      <c r="L15" s="24">
        <v>-159.38999999999999</v>
      </c>
      <c r="M15" s="27">
        <v>143.934</v>
      </c>
      <c r="N15" s="70" t="s">
        <v>37</v>
      </c>
      <c r="O15" s="71"/>
    </row>
    <row r="16" spans="1:16" x14ac:dyDescent="0.3">
      <c r="A16" s="14" t="s">
        <v>38</v>
      </c>
      <c r="B16" s="15">
        <v>29</v>
      </c>
      <c r="C16" s="16">
        <v>-31.622</v>
      </c>
      <c r="D16" s="17">
        <v>1.46</v>
      </c>
      <c r="E16" s="18" t="s">
        <v>25</v>
      </c>
      <c r="F16" s="16">
        <v>-252.16800000000001</v>
      </c>
      <c r="G16" s="19">
        <f t="shared" si="1"/>
        <v>1.20396E-4</v>
      </c>
      <c r="H16" s="16">
        <v>120.396</v>
      </c>
      <c r="I16" s="16">
        <v>-24.648</v>
      </c>
      <c r="J16" s="16">
        <v>-158.42400000000001</v>
      </c>
      <c r="K16" s="19">
        <f t="shared" si="0"/>
        <v>-1.7388000000000001E-4</v>
      </c>
      <c r="L16" s="16">
        <v>-173.88</v>
      </c>
      <c r="M16" s="20">
        <v>181.608</v>
      </c>
    </row>
    <row r="17" spans="1:13" x14ac:dyDescent="0.3">
      <c r="A17" s="14" t="s">
        <v>39</v>
      </c>
      <c r="B17" s="15">
        <v>31</v>
      </c>
      <c r="C17" s="16">
        <v>-32.762999999999998</v>
      </c>
      <c r="D17" s="17">
        <v>1.52</v>
      </c>
      <c r="E17" s="18" t="s">
        <v>23</v>
      </c>
      <c r="F17" s="16">
        <v>-262.596</v>
      </c>
      <c r="G17" s="19">
        <f t="shared" si="1"/>
        <v>1.3651200000000001E-4</v>
      </c>
      <c r="H17" s="16">
        <v>136.512</v>
      </c>
      <c r="I17" s="16">
        <v>-26.544</v>
      </c>
      <c r="J17" s="16">
        <v>-167.11799999999999</v>
      </c>
      <c r="K17" s="19">
        <f t="shared" si="0"/>
        <v>-1.85472E-4</v>
      </c>
      <c r="L17" s="16">
        <v>-185.47200000000001</v>
      </c>
      <c r="M17" s="20">
        <v>223.14599999999999</v>
      </c>
    </row>
    <row r="18" spans="1:13" x14ac:dyDescent="0.3">
      <c r="A18" s="14" t="s">
        <v>40</v>
      </c>
      <c r="B18" s="15">
        <v>33</v>
      </c>
      <c r="C18" s="16">
        <v>-34.393000000000001</v>
      </c>
      <c r="D18" s="17">
        <v>1.57</v>
      </c>
      <c r="E18" s="18" t="s">
        <v>41</v>
      </c>
      <c r="F18" s="16">
        <v>-280.608</v>
      </c>
      <c r="G18" s="19">
        <f t="shared" si="1"/>
        <v>1.6305600000000002E-4</v>
      </c>
      <c r="H18" s="16">
        <v>163.05600000000001</v>
      </c>
      <c r="I18" s="16">
        <v>-28.44</v>
      </c>
      <c r="J18" s="16">
        <v>-180.642</v>
      </c>
      <c r="K18" s="19">
        <f t="shared" si="0"/>
        <v>-1.9996199999999998E-4</v>
      </c>
      <c r="L18" s="16">
        <v>-199.96199999999999</v>
      </c>
      <c r="M18" s="20">
        <v>302.358</v>
      </c>
    </row>
    <row r="19" spans="1:13" x14ac:dyDescent="0.3">
      <c r="A19" s="14" t="s">
        <v>42</v>
      </c>
      <c r="B19" s="15">
        <v>34</v>
      </c>
      <c r="C19" s="16">
        <v>-36.023000000000003</v>
      </c>
      <c r="D19" s="17">
        <v>1.62</v>
      </c>
      <c r="E19" s="18" t="s">
        <v>23</v>
      </c>
      <c r="F19" s="16">
        <v>-295.77600000000001</v>
      </c>
      <c r="G19" s="19">
        <f t="shared" si="1"/>
        <v>1.896E-4</v>
      </c>
      <c r="H19" s="16">
        <v>189.6</v>
      </c>
      <c r="I19" s="16">
        <v>-29.388000000000002</v>
      </c>
      <c r="J19" s="16">
        <v>-194.166</v>
      </c>
      <c r="K19" s="19">
        <f t="shared" si="0"/>
        <v>-2.1638399999999999E-4</v>
      </c>
      <c r="L19" s="16">
        <v>-216.38399999999999</v>
      </c>
      <c r="M19" s="20">
        <v>389.298</v>
      </c>
    </row>
    <row r="20" spans="1:13" x14ac:dyDescent="0.3">
      <c r="A20" s="14" t="s">
        <v>43</v>
      </c>
      <c r="B20" s="15">
        <v>36</v>
      </c>
      <c r="C20" s="16">
        <v>-37.164000000000001</v>
      </c>
      <c r="D20" s="17">
        <v>1.71</v>
      </c>
      <c r="E20" s="18" t="s">
        <v>41</v>
      </c>
      <c r="F20" s="16">
        <v>-320.42399999999998</v>
      </c>
      <c r="G20" s="19">
        <f t="shared" si="1"/>
        <v>2.4647999999999998E-4</v>
      </c>
      <c r="H20" s="16">
        <v>246.48</v>
      </c>
      <c r="I20" s="16">
        <v>-28.44</v>
      </c>
      <c r="J20" s="16">
        <v>-216.38399999999999</v>
      </c>
      <c r="K20" s="19">
        <f t="shared" si="0"/>
        <v>-2.4246600000000002E-4</v>
      </c>
      <c r="L20" s="16">
        <v>-242.46600000000001</v>
      </c>
      <c r="M20" s="20">
        <v>641.42399999999998</v>
      </c>
    </row>
    <row r="21" spans="1:13" x14ac:dyDescent="0.3">
      <c r="A21" s="14" t="s">
        <v>44</v>
      </c>
      <c r="B21" s="15">
        <v>37</v>
      </c>
      <c r="C21" s="16">
        <v>-39.119999999999997</v>
      </c>
      <c r="D21" s="17">
        <v>1.79</v>
      </c>
      <c r="E21" s="18" t="s">
        <v>23</v>
      </c>
      <c r="F21" s="16">
        <v>-337.488</v>
      </c>
      <c r="G21" s="19">
        <f t="shared" si="1"/>
        <v>2.9008800000000003E-4</v>
      </c>
      <c r="H21" s="16">
        <v>290.08800000000002</v>
      </c>
      <c r="I21" s="16">
        <v>-28.44</v>
      </c>
      <c r="J21" s="16">
        <v>-229.90799999999999</v>
      </c>
      <c r="K21" s="19">
        <f t="shared" si="0"/>
        <v>-2.5502400000000002E-4</v>
      </c>
      <c r="L21" s="16">
        <v>-255.024</v>
      </c>
      <c r="M21" s="20">
        <v>760.24199999999996</v>
      </c>
    </row>
    <row r="22" spans="1:13" x14ac:dyDescent="0.3">
      <c r="A22" s="14" t="s">
        <v>45</v>
      </c>
      <c r="B22" s="15">
        <v>39</v>
      </c>
      <c r="C22" s="16">
        <v>-39.445999999999998</v>
      </c>
      <c r="D22" s="17">
        <v>1.81</v>
      </c>
      <c r="E22" s="18" t="s">
        <v>23</v>
      </c>
      <c r="F22" s="16">
        <v>-340.33199999999999</v>
      </c>
      <c r="G22" s="19">
        <f t="shared" si="1"/>
        <v>3.0810000000000001E-4</v>
      </c>
      <c r="H22" s="16">
        <v>308.10000000000002</v>
      </c>
      <c r="I22" s="16">
        <v>-26.544</v>
      </c>
      <c r="J22" s="16">
        <v>-238.602</v>
      </c>
      <c r="K22" s="19">
        <f t="shared" si="0"/>
        <v>-2.6564999999999998E-4</v>
      </c>
      <c r="L22" s="16">
        <v>-265.64999999999998</v>
      </c>
      <c r="M22" s="20">
        <v>818.202</v>
      </c>
    </row>
    <row r="23" spans="1:13" x14ac:dyDescent="0.3">
      <c r="A23" s="14" t="s">
        <v>46</v>
      </c>
      <c r="B23" s="15">
        <v>40</v>
      </c>
      <c r="C23" s="16">
        <v>-42.542999999999999</v>
      </c>
      <c r="D23" s="17">
        <v>1.91</v>
      </c>
      <c r="E23" s="18" t="s">
        <v>23</v>
      </c>
      <c r="F23" s="16">
        <v>-356.44799999999998</v>
      </c>
      <c r="G23" s="19">
        <f t="shared" si="1"/>
        <v>3.6024000000000001E-4</v>
      </c>
      <c r="H23" s="16">
        <v>360.24</v>
      </c>
      <c r="I23" s="16">
        <v>-25.596</v>
      </c>
      <c r="J23" s="16">
        <v>-265.64999999999998</v>
      </c>
      <c r="K23" s="19">
        <f t="shared" si="0"/>
        <v>-2.9559600000000002E-4</v>
      </c>
      <c r="L23" s="16">
        <v>-295.596</v>
      </c>
      <c r="M23" s="20">
        <v>979.524</v>
      </c>
    </row>
    <row r="24" spans="1:13" x14ac:dyDescent="0.3">
      <c r="A24" s="14" t="s">
        <v>47</v>
      </c>
      <c r="B24" s="15">
        <v>42</v>
      </c>
      <c r="C24" s="16">
        <v>-45.476999999999997</v>
      </c>
      <c r="D24" s="17">
        <v>2.06</v>
      </c>
      <c r="E24" s="18" t="s">
        <v>41</v>
      </c>
      <c r="F24" s="16">
        <v>-372.56400000000002</v>
      </c>
      <c r="G24" s="19">
        <f t="shared" si="1"/>
        <v>4.6262400000000002E-4</v>
      </c>
      <c r="H24" s="16">
        <v>462.62400000000002</v>
      </c>
      <c r="I24" s="16">
        <v>-22.751999999999999</v>
      </c>
      <c r="J24" s="16">
        <v>-299.45999999999998</v>
      </c>
      <c r="K24" s="19">
        <f t="shared" si="0"/>
        <v>-3.2843999999999999E-4</v>
      </c>
      <c r="L24" s="16">
        <v>-328.44</v>
      </c>
      <c r="M24" s="20">
        <v>1270.29</v>
      </c>
    </row>
    <row r="25" spans="1:13" x14ac:dyDescent="0.3">
      <c r="A25" s="14" t="s">
        <v>48</v>
      </c>
      <c r="B25" s="15">
        <v>44</v>
      </c>
      <c r="C25" s="16">
        <v>-45.476999999999997</v>
      </c>
      <c r="D25" s="17">
        <v>2.2599999999999998</v>
      </c>
      <c r="E25" s="18" t="s">
        <v>23</v>
      </c>
      <c r="F25" s="16">
        <v>-359.29199999999997</v>
      </c>
      <c r="G25" s="19">
        <f t="shared" si="1"/>
        <v>8.7405600000000001E-4</v>
      </c>
      <c r="H25" s="16">
        <v>874.05600000000004</v>
      </c>
      <c r="I25" s="16">
        <v>-13.272</v>
      </c>
      <c r="J25" s="16">
        <v>-354.52199999999999</v>
      </c>
      <c r="K25" s="19">
        <f t="shared" si="0"/>
        <v>-3.8736599999999999E-4</v>
      </c>
      <c r="L25" s="16">
        <v>-387.36599999999999</v>
      </c>
      <c r="M25" s="20">
        <v>2210.2080000000001</v>
      </c>
    </row>
    <row r="26" spans="1:13" x14ac:dyDescent="0.3">
      <c r="A26" s="14" t="s">
        <v>49</v>
      </c>
      <c r="B26" s="15">
        <v>46</v>
      </c>
      <c r="C26" s="16">
        <v>-49.063000000000002</v>
      </c>
      <c r="D26" s="17">
        <v>2.4300000000000002</v>
      </c>
      <c r="E26" s="18" t="s">
        <v>23</v>
      </c>
      <c r="F26" s="16">
        <v>-363.084</v>
      </c>
      <c r="G26" s="19">
        <f t="shared" si="1"/>
        <v>9.6601199999999993E-4</v>
      </c>
      <c r="H26" s="16">
        <v>966.01199999999994</v>
      </c>
      <c r="I26" s="16">
        <v>-5.6879999999999997</v>
      </c>
      <c r="J26" s="16">
        <v>-377.70600000000002</v>
      </c>
      <c r="K26" s="19">
        <f t="shared" si="0"/>
        <v>-4.1441399999999999E-4</v>
      </c>
      <c r="L26" s="16">
        <v>-414.41399999999999</v>
      </c>
      <c r="M26" s="20">
        <v>2449.7759999999998</v>
      </c>
    </row>
    <row r="27" spans="1:13" x14ac:dyDescent="0.3">
      <c r="A27" s="14" t="s">
        <v>50</v>
      </c>
      <c r="B27" s="15">
        <v>48</v>
      </c>
      <c r="C27" s="16">
        <v>-50.366999999999997</v>
      </c>
      <c r="D27" s="17">
        <v>2.56</v>
      </c>
      <c r="E27" s="18" t="s">
        <v>23</v>
      </c>
      <c r="F27" s="16">
        <v>-359.29199999999997</v>
      </c>
      <c r="G27" s="19">
        <f t="shared" si="1"/>
        <v>1.001088E-3</v>
      </c>
      <c r="H27" s="16">
        <v>1001.088</v>
      </c>
      <c r="I27" s="16">
        <v>-2.8439999999999999</v>
      </c>
      <c r="J27" s="16">
        <v>-386.4</v>
      </c>
      <c r="K27" s="19">
        <f t="shared" si="0"/>
        <v>-4.2600599999999999E-4</v>
      </c>
      <c r="L27" s="16">
        <v>-426.00599999999997</v>
      </c>
      <c r="M27" s="20">
        <v>2554.1039999999998</v>
      </c>
    </row>
    <row r="28" spans="1:13" x14ac:dyDescent="0.3">
      <c r="A28" s="14" t="s">
        <v>51</v>
      </c>
      <c r="B28" s="15">
        <v>50</v>
      </c>
      <c r="C28" s="16">
        <v>-51.508000000000003</v>
      </c>
      <c r="D28" s="17">
        <v>2.7</v>
      </c>
      <c r="E28" s="18" t="s">
        <v>41</v>
      </c>
      <c r="F28" s="16">
        <v>-359.29199999999997</v>
      </c>
      <c r="G28" s="19">
        <f t="shared" si="1"/>
        <v>1.0285799999999999E-3</v>
      </c>
      <c r="H28" s="16">
        <v>1028.58</v>
      </c>
      <c r="I28" s="16">
        <v>-1.8959999999999999</v>
      </c>
      <c r="J28" s="16">
        <v>-396.06</v>
      </c>
      <c r="K28" s="19">
        <f t="shared" si="0"/>
        <v>-4.3856400000000001E-4</v>
      </c>
      <c r="L28" s="16">
        <v>-438.56400000000002</v>
      </c>
      <c r="M28" s="20">
        <v>2662.2959999999998</v>
      </c>
    </row>
    <row r="29" spans="1:13" x14ac:dyDescent="0.3">
      <c r="A29" s="14" t="s">
        <v>52</v>
      </c>
      <c r="B29" s="15">
        <v>52</v>
      </c>
      <c r="C29" s="16">
        <v>-53.463999999999999</v>
      </c>
      <c r="D29" s="17">
        <v>2.79</v>
      </c>
      <c r="E29" s="18" t="s">
        <v>41</v>
      </c>
      <c r="F29" s="16">
        <v>-364.98</v>
      </c>
      <c r="G29" s="19">
        <f t="shared" si="1"/>
        <v>1.07124E-3</v>
      </c>
      <c r="H29" s="16">
        <v>1071.24</v>
      </c>
      <c r="I29" s="16">
        <v>0</v>
      </c>
      <c r="J29" s="16">
        <v>-410.55</v>
      </c>
      <c r="K29" s="19">
        <f t="shared" si="0"/>
        <v>-4.5595199999999997E-4</v>
      </c>
      <c r="L29" s="16">
        <v>-455.952</v>
      </c>
      <c r="M29" s="20">
        <v>2806.23</v>
      </c>
    </row>
    <row r="30" spans="1:13" x14ac:dyDescent="0.3">
      <c r="A30" s="14" t="s">
        <v>53</v>
      </c>
      <c r="B30" s="15">
        <v>53</v>
      </c>
      <c r="C30" s="16">
        <v>-55.256999999999998</v>
      </c>
      <c r="D30" s="17">
        <v>2.88</v>
      </c>
      <c r="E30" s="18" t="s">
        <v>41</v>
      </c>
      <c r="F30" s="16">
        <v>-374.46</v>
      </c>
      <c r="G30" s="19">
        <f t="shared" si="1"/>
        <v>1.1091600000000001E-3</v>
      </c>
      <c r="H30" s="16">
        <v>1109.1600000000001</v>
      </c>
      <c r="I30" s="16">
        <v>0</v>
      </c>
      <c r="J30" s="16">
        <v>-425.04</v>
      </c>
      <c r="K30" s="19">
        <f t="shared" si="0"/>
        <v>-4.7140800000000004E-4</v>
      </c>
      <c r="L30" s="16">
        <v>-471.40800000000002</v>
      </c>
      <c r="M30" s="20">
        <v>2953.0619999999999</v>
      </c>
    </row>
    <row r="31" spans="1:13" x14ac:dyDescent="0.3">
      <c r="A31" s="14" t="s">
        <v>54</v>
      </c>
      <c r="B31" s="15">
        <v>55</v>
      </c>
      <c r="C31" s="16">
        <v>-57.375999999999998</v>
      </c>
      <c r="D31" s="17">
        <v>3</v>
      </c>
      <c r="E31" s="18" t="s">
        <v>23</v>
      </c>
      <c r="F31" s="16">
        <v>-387.73200000000003</v>
      </c>
      <c r="G31" s="19">
        <f t="shared" si="1"/>
        <v>1.1603520000000001E-3</v>
      </c>
      <c r="H31" s="16">
        <v>1160.3520000000001</v>
      </c>
      <c r="I31" s="16">
        <v>0</v>
      </c>
      <c r="J31" s="16">
        <v>-444.36</v>
      </c>
      <c r="K31" s="19">
        <f t="shared" si="0"/>
        <v>-4.9459199999999997E-4</v>
      </c>
      <c r="L31" s="16">
        <v>-494.59199999999998</v>
      </c>
      <c r="M31" s="20">
        <v>3150.1260000000002</v>
      </c>
    </row>
    <row r="32" spans="1:13" x14ac:dyDescent="0.3">
      <c r="A32" s="14" t="s">
        <v>55</v>
      </c>
      <c r="B32" s="15">
        <v>56</v>
      </c>
      <c r="C32" s="16">
        <v>-59.494999999999997</v>
      </c>
      <c r="D32" s="17">
        <v>3.13</v>
      </c>
      <c r="E32" s="18" t="s">
        <v>41</v>
      </c>
      <c r="F32" s="16">
        <v>-402.9</v>
      </c>
      <c r="G32" s="19">
        <f t="shared" si="1"/>
        <v>1.204908E-3</v>
      </c>
      <c r="H32" s="16">
        <v>1204.9079999999999</v>
      </c>
      <c r="I32" s="16">
        <v>-0.94799999999999995</v>
      </c>
      <c r="J32" s="16">
        <v>-464.64600000000002</v>
      </c>
      <c r="K32" s="19">
        <f t="shared" si="0"/>
        <v>-5.1487800000000008E-4</v>
      </c>
      <c r="L32" s="16">
        <v>-514.87800000000004</v>
      </c>
      <c r="M32" s="20">
        <v>3325.9380000000001</v>
      </c>
    </row>
    <row r="33" spans="1:15" x14ac:dyDescent="0.3">
      <c r="A33" s="14" t="s">
        <v>56</v>
      </c>
      <c r="B33" s="15">
        <v>58</v>
      </c>
      <c r="C33" s="16">
        <v>-60.31</v>
      </c>
      <c r="D33" s="17">
        <v>3.4</v>
      </c>
      <c r="E33" s="18" t="s">
        <v>23</v>
      </c>
      <c r="F33" s="16">
        <v>-410.48399999999998</v>
      </c>
      <c r="G33" s="19">
        <f t="shared" si="1"/>
        <v>1.2210239999999998E-3</v>
      </c>
      <c r="H33" s="16">
        <v>1221.0239999999999</v>
      </c>
      <c r="I33" s="16">
        <v>-0.94799999999999995</v>
      </c>
      <c r="J33" s="16">
        <v>-499.42200000000003</v>
      </c>
      <c r="K33" s="19">
        <f t="shared" si="0"/>
        <v>-5.2550399999999999E-4</v>
      </c>
      <c r="L33" s="16">
        <v>-525.50400000000002</v>
      </c>
      <c r="M33" s="20">
        <v>3439.9259999999999</v>
      </c>
    </row>
    <row r="34" spans="1:15" x14ac:dyDescent="0.3">
      <c r="A34" s="14" t="s">
        <v>57</v>
      </c>
      <c r="B34" s="15">
        <v>60</v>
      </c>
      <c r="C34" s="16">
        <v>-62.917999999999999</v>
      </c>
      <c r="D34" s="17">
        <v>3.63</v>
      </c>
      <c r="E34" s="18" t="s">
        <v>23</v>
      </c>
      <c r="F34" s="16">
        <v>-451.24799999999999</v>
      </c>
      <c r="G34" s="19">
        <f t="shared" si="1"/>
        <v>1.2665280000000001E-3</v>
      </c>
      <c r="H34" s="16">
        <v>1266.528</v>
      </c>
      <c r="I34" s="16">
        <v>-3.7919999999999998</v>
      </c>
      <c r="J34" s="16">
        <v>-529.36800000000005</v>
      </c>
      <c r="K34" s="19">
        <f t="shared" si="0"/>
        <v>-5.4482399999999996E-4</v>
      </c>
      <c r="L34" s="16">
        <v>-544.82399999999996</v>
      </c>
      <c r="M34" s="20">
        <v>3588.69</v>
      </c>
    </row>
    <row r="35" spans="1:15" x14ac:dyDescent="0.3">
      <c r="A35" s="14" t="s">
        <v>58</v>
      </c>
      <c r="B35" s="15">
        <v>62</v>
      </c>
      <c r="C35" s="16">
        <v>-62.429000000000002</v>
      </c>
      <c r="D35" s="17">
        <v>3.66</v>
      </c>
      <c r="E35" s="18" t="s">
        <v>41</v>
      </c>
      <c r="F35" s="16">
        <v>-466.416</v>
      </c>
      <c r="G35" s="19">
        <f t="shared" si="1"/>
        <v>1.239036E-3</v>
      </c>
      <c r="H35" s="16">
        <v>1239.0360000000001</v>
      </c>
      <c r="I35" s="16">
        <v>-7.5839999999999996</v>
      </c>
      <c r="J35" s="16">
        <v>-523.572</v>
      </c>
      <c r="K35" s="19">
        <f t="shared" si="0"/>
        <v>-5.3999400000000002E-4</v>
      </c>
      <c r="L35" s="16">
        <v>-539.99400000000003</v>
      </c>
      <c r="M35" s="20">
        <v>3582.8939999999998</v>
      </c>
      <c r="N35" s="72"/>
      <c r="O35" s="73"/>
    </row>
    <row r="36" spans="1:15" x14ac:dyDescent="0.3">
      <c r="A36" s="14" t="s">
        <v>59</v>
      </c>
      <c r="B36" s="15">
        <v>91</v>
      </c>
      <c r="C36" s="16">
        <v>-60.798999999999999</v>
      </c>
      <c r="D36" s="17">
        <v>3.75</v>
      </c>
      <c r="E36" s="18" t="s">
        <v>41</v>
      </c>
      <c r="F36" s="16">
        <v>-458.83199999999999</v>
      </c>
      <c r="G36" s="19">
        <f t="shared" si="1"/>
        <v>1.22766E-3</v>
      </c>
      <c r="H36" s="16">
        <v>1227.6600000000001</v>
      </c>
      <c r="I36" s="16">
        <v>-12.324</v>
      </c>
      <c r="J36" s="16">
        <v>-519.70799999999997</v>
      </c>
      <c r="K36" s="19">
        <f t="shared" si="0"/>
        <v>-5.4192600000000008E-4</v>
      </c>
      <c r="L36" s="16">
        <v>-541.92600000000004</v>
      </c>
      <c r="M36" s="20">
        <v>3604.1460000000002</v>
      </c>
    </row>
    <row r="37" spans="1:15" x14ac:dyDescent="0.3">
      <c r="A37" s="14" t="s">
        <v>60</v>
      </c>
      <c r="B37" s="15">
        <v>93</v>
      </c>
      <c r="C37" s="16">
        <v>-62.429000000000002</v>
      </c>
      <c r="D37" s="17">
        <v>3.86</v>
      </c>
      <c r="E37" s="18" t="s">
        <v>23</v>
      </c>
      <c r="F37" s="16">
        <v>-492.96</v>
      </c>
      <c r="G37" s="19">
        <f t="shared" si="1"/>
        <v>1.2561E-3</v>
      </c>
      <c r="H37" s="16">
        <v>1256.0999999999999</v>
      </c>
      <c r="I37" s="16">
        <v>-24.648</v>
      </c>
      <c r="J37" s="16">
        <v>-531.29999999999995</v>
      </c>
      <c r="K37" s="19">
        <f t="shared" si="0"/>
        <v>-5.5641600000000001E-4</v>
      </c>
      <c r="L37" s="16">
        <v>-556.41600000000005</v>
      </c>
      <c r="M37" s="20">
        <v>3660.174</v>
      </c>
    </row>
    <row r="38" spans="1:15" x14ac:dyDescent="0.3">
      <c r="A38" s="14" t="s">
        <v>61</v>
      </c>
      <c r="B38" s="15">
        <v>95</v>
      </c>
      <c r="C38" s="16">
        <v>-63.896000000000001</v>
      </c>
      <c r="D38" s="17">
        <v>4</v>
      </c>
      <c r="E38" s="18" t="s">
        <v>23</v>
      </c>
      <c r="F38" s="16">
        <v>-521.4</v>
      </c>
      <c r="G38" s="19">
        <f t="shared" si="1"/>
        <v>1.290228E-3</v>
      </c>
      <c r="H38" s="16">
        <v>1290.2280000000001</v>
      </c>
      <c r="I38" s="16">
        <v>-37.92</v>
      </c>
      <c r="J38" s="16">
        <v>-545.79</v>
      </c>
      <c r="K38" s="19">
        <f t="shared" si="0"/>
        <v>-5.7283799999999999E-4</v>
      </c>
      <c r="L38" s="16">
        <v>-572.83799999999997</v>
      </c>
      <c r="M38" s="20">
        <v>3741.3180000000002</v>
      </c>
    </row>
    <row r="39" spans="1:15" x14ac:dyDescent="0.3">
      <c r="A39" s="14" t="s">
        <v>62</v>
      </c>
      <c r="B39" s="15">
        <v>97</v>
      </c>
      <c r="C39" s="16">
        <v>-66.504000000000005</v>
      </c>
      <c r="D39" s="17">
        <v>4.1100000000000003</v>
      </c>
      <c r="E39" s="18" t="s">
        <v>41</v>
      </c>
      <c r="F39" s="16">
        <v>-546.99599999999998</v>
      </c>
      <c r="G39" s="19">
        <f t="shared" si="1"/>
        <v>1.3347840000000001E-3</v>
      </c>
      <c r="H39" s="16">
        <v>1334.7840000000001</v>
      </c>
      <c r="I39" s="16">
        <v>-46.451999999999998</v>
      </c>
      <c r="J39" s="16">
        <v>-566.07600000000002</v>
      </c>
      <c r="K39" s="19">
        <f t="shared" si="0"/>
        <v>-5.9505600000000006E-4</v>
      </c>
      <c r="L39" s="16">
        <v>-595.05600000000004</v>
      </c>
      <c r="M39" s="20">
        <v>3882.3539999999998</v>
      </c>
    </row>
    <row r="40" spans="1:15" x14ac:dyDescent="0.3">
      <c r="A40" s="14" t="s">
        <v>63</v>
      </c>
      <c r="B40" s="15">
        <v>98</v>
      </c>
      <c r="C40" s="16">
        <v>-68.786000000000001</v>
      </c>
      <c r="D40" s="17">
        <v>4.24</v>
      </c>
      <c r="E40" s="18" t="s">
        <v>23</v>
      </c>
      <c r="F40" s="16">
        <v>-550.78800000000001</v>
      </c>
      <c r="G40" s="19">
        <f t="shared" si="1"/>
        <v>1.378392E-3</v>
      </c>
      <c r="H40" s="16">
        <v>1378.3920000000001</v>
      </c>
      <c r="I40" s="16">
        <v>-45.503999999999998</v>
      </c>
      <c r="J40" s="16">
        <v>-586.36199999999997</v>
      </c>
      <c r="K40" s="19">
        <f t="shared" si="0"/>
        <v>-6.1534199999999995E-4</v>
      </c>
      <c r="L40" s="16">
        <v>-615.34199999999998</v>
      </c>
      <c r="M40" s="20">
        <v>4027.2539999999999</v>
      </c>
    </row>
    <row r="41" spans="1:15" x14ac:dyDescent="0.3">
      <c r="A41" s="14" t="s">
        <v>64</v>
      </c>
      <c r="B41" s="15">
        <v>100</v>
      </c>
      <c r="C41" s="16">
        <v>-70.905000000000001</v>
      </c>
      <c r="D41" s="17">
        <v>4.38</v>
      </c>
      <c r="E41" s="18" t="s">
        <v>23</v>
      </c>
      <c r="F41" s="16">
        <v>-536.56799999999998</v>
      </c>
      <c r="G41" s="19">
        <f t="shared" si="1"/>
        <v>1.4210519999999999E-3</v>
      </c>
      <c r="H41" s="16">
        <v>1421.0519999999999</v>
      </c>
      <c r="I41" s="16">
        <v>-34.128</v>
      </c>
      <c r="J41" s="16">
        <v>-606.64800000000002</v>
      </c>
      <c r="K41" s="19">
        <f t="shared" si="0"/>
        <v>-6.3659400000000009E-4</v>
      </c>
      <c r="L41" s="16">
        <v>-636.59400000000005</v>
      </c>
      <c r="M41" s="20">
        <v>4174.0860000000002</v>
      </c>
    </row>
    <row r="42" spans="1:15" x14ac:dyDescent="0.3">
      <c r="A42" s="14" t="s">
        <v>65</v>
      </c>
      <c r="B42" s="15">
        <v>102</v>
      </c>
      <c r="C42" s="16">
        <v>-72.861000000000004</v>
      </c>
      <c r="D42" s="17">
        <v>4.49</v>
      </c>
      <c r="E42" s="18" t="s">
        <v>41</v>
      </c>
      <c r="F42" s="16">
        <v>-526.14</v>
      </c>
      <c r="G42" s="19">
        <f t="shared" si="1"/>
        <v>1.458972E-3</v>
      </c>
      <c r="H42" s="16">
        <v>1458.972</v>
      </c>
      <c r="I42" s="16">
        <v>-26.544</v>
      </c>
      <c r="J42" s="16">
        <v>-628.86599999999999</v>
      </c>
      <c r="K42" s="19">
        <f t="shared" si="0"/>
        <v>-6.5591399999999995E-4</v>
      </c>
      <c r="L42" s="16">
        <v>-655.91399999999999</v>
      </c>
      <c r="M42" s="20">
        <v>4311.2579999999998</v>
      </c>
    </row>
    <row r="43" spans="1:15" x14ac:dyDescent="0.3">
      <c r="A43" s="14" t="s">
        <v>66</v>
      </c>
      <c r="B43" s="15">
        <v>104</v>
      </c>
      <c r="C43" s="16">
        <v>-74.328000000000003</v>
      </c>
      <c r="D43" s="17">
        <v>4.62</v>
      </c>
      <c r="E43" s="18" t="s">
        <v>41</v>
      </c>
      <c r="F43" s="16">
        <v>-521.4</v>
      </c>
      <c r="G43" s="19">
        <f t="shared" si="1"/>
        <v>1.4845679999999999E-3</v>
      </c>
      <c r="H43" s="16">
        <v>1484.568</v>
      </c>
      <c r="I43" s="16">
        <v>-23.7</v>
      </c>
      <c r="J43" s="16">
        <v>-647.22</v>
      </c>
      <c r="K43" s="19">
        <f t="shared" si="0"/>
        <v>-6.74268E-4</v>
      </c>
      <c r="L43" s="16">
        <v>-674.26800000000003</v>
      </c>
      <c r="M43" s="20">
        <v>4425.2460000000001</v>
      </c>
    </row>
    <row r="44" spans="1:15" x14ac:dyDescent="0.3">
      <c r="A44" s="14" t="s">
        <v>67</v>
      </c>
      <c r="B44" s="15">
        <v>106</v>
      </c>
      <c r="C44" s="16">
        <v>-75.795000000000002</v>
      </c>
      <c r="D44" s="17">
        <v>4.7300000000000004</v>
      </c>
      <c r="E44" s="18" t="s">
        <v>41</v>
      </c>
      <c r="F44" s="16">
        <v>-525.19200000000001</v>
      </c>
      <c r="G44" s="19">
        <f t="shared" si="1"/>
        <v>1.511112E-3</v>
      </c>
      <c r="H44" s="16">
        <v>1511.1120000000001</v>
      </c>
      <c r="I44" s="16">
        <v>-27.492000000000001</v>
      </c>
      <c r="J44" s="16">
        <v>-664.60799999999995</v>
      </c>
      <c r="K44" s="19">
        <f t="shared" si="0"/>
        <v>-6.906900000000001E-4</v>
      </c>
      <c r="L44" s="16">
        <v>-690.69</v>
      </c>
      <c r="M44" s="20">
        <v>4545.03</v>
      </c>
    </row>
    <row r="45" spans="1:15" x14ac:dyDescent="0.3">
      <c r="A45" s="14" t="s">
        <v>68</v>
      </c>
      <c r="B45" s="15">
        <v>107</v>
      </c>
      <c r="C45" s="16">
        <v>-77.099000000000004</v>
      </c>
      <c r="D45" s="17">
        <v>4.87</v>
      </c>
      <c r="E45" s="18" t="s">
        <v>41</v>
      </c>
      <c r="F45" s="16">
        <v>-537.51599999999996</v>
      </c>
      <c r="G45" s="19">
        <f t="shared" si="1"/>
        <v>1.5310199999999999E-3</v>
      </c>
      <c r="H45" s="16">
        <v>1531.02</v>
      </c>
      <c r="I45" s="16">
        <v>-31.283999999999999</v>
      </c>
      <c r="J45" s="16">
        <v>-680.06399999999996</v>
      </c>
      <c r="K45" s="19">
        <f t="shared" si="0"/>
        <v>-7.0904399999999993E-4</v>
      </c>
      <c r="L45" s="16">
        <v>-709.04399999999998</v>
      </c>
      <c r="M45" s="20">
        <v>4648.3919999999998</v>
      </c>
    </row>
    <row r="46" spans="1:15" x14ac:dyDescent="0.3">
      <c r="A46" s="14" t="s">
        <v>69</v>
      </c>
      <c r="B46" s="15">
        <v>108</v>
      </c>
      <c r="C46" s="16">
        <v>-77.914000000000001</v>
      </c>
      <c r="D46" s="17">
        <v>5.01</v>
      </c>
      <c r="E46" s="18" t="s">
        <v>41</v>
      </c>
      <c r="F46" s="16">
        <v>-549.84</v>
      </c>
      <c r="G46" s="19">
        <f t="shared" si="1"/>
        <v>1.5423959999999999E-3</v>
      </c>
      <c r="H46" s="16">
        <v>1542.396</v>
      </c>
      <c r="I46" s="16">
        <v>-31.283999999999999</v>
      </c>
      <c r="J46" s="16">
        <v>-691.65599999999995</v>
      </c>
      <c r="K46" s="19">
        <f t="shared" si="0"/>
        <v>-7.2643200000000005E-4</v>
      </c>
      <c r="L46" s="16">
        <v>-726.43200000000002</v>
      </c>
      <c r="M46" s="20">
        <v>4725.6719999999996</v>
      </c>
    </row>
    <row r="47" spans="1:15" x14ac:dyDescent="0.3">
      <c r="A47" s="14" t="s">
        <v>70</v>
      </c>
      <c r="B47" s="15">
        <v>110</v>
      </c>
      <c r="C47" s="16">
        <v>-79.381</v>
      </c>
      <c r="D47" s="17">
        <v>5.16</v>
      </c>
      <c r="E47" s="18" t="s">
        <v>23</v>
      </c>
      <c r="F47" s="16">
        <v>-596.29200000000003</v>
      </c>
      <c r="G47" s="19">
        <f t="shared" si="1"/>
        <v>1.569888E-3</v>
      </c>
      <c r="H47" s="16">
        <v>1569.8879999999999</v>
      </c>
      <c r="I47" s="16">
        <v>-41.712000000000003</v>
      </c>
      <c r="J47" s="16">
        <v>-709.04399999999998</v>
      </c>
      <c r="K47" s="19">
        <f t="shared" si="0"/>
        <v>-7.4961599999999993E-4</v>
      </c>
      <c r="L47" s="16">
        <v>-749.61599999999999</v>
      </c>
      <c r="M47" s="20">
        <v>4849.32</v>
      </c>
    </row>
    <row r="48" spans="1:15" x14ac:dyDescent="0.3">
      <c r="A48" s="14" t="s">
        <v>71</v>
      </c>
      <c r="B48" s="15">
        <v>112</v>
      </c>
      <c r="C48" s="16">
        <v>-81.337000000000003</v>
      </c>
      <c r="D48" s="17">
        <v>5.31</v>
      </c>
      <c r="E48" s="18" t="s">
        <v>23</v>
      </c>
      <c r="F48" s="16">
        <v>-1167.9359999999999</v>
      </c>
      <c r="G48" s="19">
        <f t="shared" si="1"/>
        <v>1.6191840000000001E-3</v>
      </c>
      <c r="H48" s="16">
        <v>1619.184</v>
      </c>
      <c r="I48" s="16">
        <v>-399.108</v>
      </c>
      <c r="J48" s="16">
        <v>-730.29600000000005</v>
      </c>
      <c r="K48" s="19">
        <f t="shared" si="0"/>
        <v>-7.8149399999999998E-4</v>
      </c>
      <c r="L48" s="16">
        <v>-781.49400000000003</v>
      </c>
      <c r="M48" s="20">
        <v>4995.1859999999997</v>
      </c>
    </row>
    <row r="49" spans="1:16" x14ac:dyDescent="0.3">
      <c r="A49" s="14" t="s">
        <v>72</v>
      </c>
      <c r="B49" s="15">
        <v>114</v>
      </c>
      <c r="C49" s="16">
        <v>-81.5</v>
      </c>
      <c r="D49" s="17">
        <v>5.48</v>
      </c>
      <c r="E49" s="18" t="s">
        <v>41</v>
      </c>
      <c r="F49" s="16">
        <v>-1112.952</v>
      </c>
      <c r="G49" s="19">
        <f t="shared" si="1"/>
        <v>1.6921800000000002E-3</v>
      </c>
      <c r="H49" s="16">
        <v>1692.18</v>
      </c>
      <c r="I49" s="16">
        <v>-374.46</v>
      </c>
      <c r="J49" s="16">
        <v>-739.95600000000002</v>
      </c>
      <c r="K49" s="19">
        <f t="shared" si="0"/>
        <v>-8.3172599999999997E-4</v>
      </c>
      <c r="L49" s="16">
        <v>-831.726</v>
      </c>
      <c r="M49" s="20">
        <v>5149.7460000000001</v>
      </c>
    </row>
    <row r="50" spans="1:16" x14ac:dyDescent="0.3">
      <c r="A50" s="14" t="s">
        <v>73</v>
      </c>
      <c r="B50" s="15">
        <v>116</v>
      </c>
      <c r="C50" s="16">
        <v>-83.619</v>
      </c>
      <c r="D50" s="17">
        <v>5.66</v>
      </c>
      <c r="E50" s="18" t="s">
        <v>41</v>
      </c>
      <c r="F50" s="16">
        <v>-994.452</v>
      </c>
      <c r="G50" s="19">
        <f t="shared" si="1"/>
        <v>1.7386320000000002E-3</v>
      </c>
      <c r="H50" s="16">
        <v>1738.6320000000001</v>
      </c>
      <c r="I50" s="16">
        <v>-308.10000000000002</v>
      </c>
      <c r="J50" s="16">
        <v>-757.34400000000005</v>
      </c>
      <c r="K50" s="19">
        <f t="shared" si="0"/>
        <v>-8.6746799999999993E-4</v>
      </c>
      <c r="L50" s="16">
        <v>-867.46799999999996</v>
      </c>
      <c r="M50" s="20">
        <v>5272.4279999999999</v>
      </c>
    </row>
    <row r="51" spans="1:16" x14ac:dyDescent="0.3">
      <c r="A51" s="14" t="s">
        <v>74</v>
      </c>
      <c r="B51" s="15">
        <v>117</v>
      </c>
      <c r="C51" s="16">
        <v>-82.477999999999994</v>
      </c>
      <c r="D51" s="17">
        <v>5.91</v>
      </c>
      <c r="E51" s="18" t="s">
        <v>41</v>
      </c>
      <c r="F51" s="16">
        <v>-935.67600000000004</v>
      </c>
      <c r="G51" s="19">
        <f t="shared" si="1"/>
        <v>1.737684E-3</v>
      </c>
      <c r="H51" s="16">
        <v>1737.684</v>
      </c>
      <c r="I51" s="16">
        <v>-290.08800000000002</v>
      </c>
      <c r="J51" s="16">
        <v>-756.37800000000004</v>
      </c>
      <c r="K51" s="19">
        <f t="shared" si="0"/>
        <v>-8.8002600000000001E-4</v>
      </c>
      <c r="L51" s="16">
        <v>-880.02599999999995</v>
      </c>
      <c r="M51" s="20">
        <v>5314.9319999999998</v>
      </c>
    </row>
    <row r="52" spans="1:16" x14ac:dyDescent="0.3">
      <c r="A52" s="14" t="s">
        <v>75</v>
      </c>
      <c r="B52" s="15">
        <v>119</v>
      </c>
      <c r="C52" s="16">
        <v>-84.923000000000002</v>
      </c>
      <c r="D52" s="17">
        <v>6.08</v>
      </c>
      <c r="E52" s="18">
        <v>0</v>
      </c>
      <c r="F52" s="16">
        <v>-913.87199999999996</v>
      </c>
      <c r="G52" s="19">
        <f t="shared" si="1"/>
        <v>1.7509559999999999E-3</v>
      </c>
      <c r="H52" s="16">
        <v>1750.9559999999999</v>
      </c>
      <c r="I52" s="16">
        <v>-261.64800000000002</v>
      </c>
      <c r="J52" s="16">
        <v>-778.596</v>
      </c>
      <c r="K52" s="19">
        <f t="shared" si="0"/>
        <v>-9.070739999999999E-4</v>
      </c>
      <c r="L52" s="16">
        <v>-907.07399999999996</v>
      </c>
      <c r="M52" s="20">
        <v>5438.58</v>
      </c>
    </row>
    <row r="53" spans="1:16" x14ac:dyDescent="0.3">
      <c r="A53" s="14" t="s">
        <v>76</v>
      </c>
      <c r="B53" s="15">
        <v>121</v>
      </c>
      <c r="C53" s="16">
        <v>-86.715999999999994</v>
      </c>
      <c r="D53" s="17">
        <v>6.19</v>
      </c>
      <c r="E53" s="18" t="s">
        <v>41</v>
      </c>
      <c r="F53" s="16">
        <v>-932.83199999999999</v>
      </c>
      <c r="G53" s="19">
        <f t="shared" si="1"/>
        <v>1.760436E-3</v>
      </c>
      <c r="H53" s="16">
        <v>1760.4359999999999</v>
      </c>
      <c r="I53" s="16">
        <v>-255.012</v>
      </c>
      <c r="J53" s="16">
        <v>-797.91600000000005</v>
      </c>
      <c r="K53" s="19">
        <f t="shared" si="0"/>
        <v>-9.30258E-4</v>
      </c>
      <c r="L53" s="16">
        <v>-930.25800000000004</v>
      </c>
      <c r="M53" s="20">
        <v>5546.7719999999999</v>
      </c>
    </row>
    <row r="54" spans="1:16" x14ac:dyDescent="0.3">
      <c r="A54" s="14" t="s">
        <v>77</v>
      </c>
      <c r="B54" s="15">
        <v>123</v>
      </c>
      <c r="C54" s="16">
        <v>-88.346000000000004</v>
      </c>
      <c r="D54" s="17">
        <v>6.32</v>
      </c>
      <c r="E54" s="18" t="s">
        <v>41</v>
      </c>
      <c r="F54" s="16">
        <v>-966.96</v>
      </c>
      <c r="G54" s="19">
        <f t="shared" si="1"/>
        <v>1.7689680000000001E-3</v>
      </c>
      <c r="H54" s="16">
        <v>1768.9680000000001</v>
      </c>
      <c r="I54" s="16">
        <v>-254.06399999999999</v>
      </c>
      <c r="J54" s="16">
        <v>-820.13400000000001</v>
      </c>
      <c r="K54" s="19">
        <f t="shared" si="0"/>
        <v>-9.5344199999999998E-4</v>
      </c>
      <c r="L54" s="16">
        <v>-953.44200000000001</v>
      </c>
      <c r="M54" s="20">
        <v>5659.7939999999999</v>
      </c>
    </row>
    <row r="55" spans="1:16" x14ac:dyDescent="0.3">
      <c r="A55" s="14" t="s">
        <v>78</v>
      </c>
      <c r="B55" s="15">
        <v>124</v>
      </c>
      <c r="C55" s="16">
        <v>-89.975999999999999</v>
      </c>
      <c r="D55" s="17">
        <v>6.45</v>
      </c>
      <c r="E55" s="18" t="s">
        <v>41</v>
      </c>
      <c r="F55" s="16">
        <v>-1002.984</v>
      </c>
      <c r="G55" s="19">
        <f t="shared" si="1"/>
        <v>1.7907719999999999E-3</v>
      </c>
      <c r="H55" s="16">
        <v>1790.7719999999999</v>
      </c>
      <c r="I55" s="16">
        <v>-263.54399999999998</v>
      </c>
      <c r="J55" s="16">
        <v>-840.42</v>
      </c>
      <c r="K55" s="19">
        <f t="shared" si="0"/>
        <v>-9.7565999999999994E-4</v>
      </c>
      <c r="L55" s="16">
        <v>-975.66</v>
      </c>
      <c r="M55" s="20">
        <v>5781.51</v>
      </c>
    </row>
    <row r="56" spans="1:16" x14ac:dyDescent="0.3">
      <c r="A56" s="14" t="s">
        <v>79</v>
      </c>
      <c r="B56" s="15">
        <v>126</v>
      </c>
      <c r="C56" s="16">
        <v>-91.769000000000005</v>
      </c>
      <c r="D56" s="17">
        <v>6.57</v>
      </c>
      <c r="E56" s="18" t="s">
        <v>23</v>
      </c>
      <c r="F56" s="16">
        <v>-1032.3720000000001</v>
      </c>
      <c r="G56" s="19">
        <f t="shared" si="1"/>
        <v>1.823952E-3</v>
      </c>
      <c r="H56" s="16">
        <v>1823.952</v>
      </c>
      <c r="I56" s="16">
        <v>-270.18</v>
      </c>
      <c r="J56" s="16">
        <v>-861.67200000000003</v>
      </c>
      <c r="K56" s="19">
        <f t="shared" si="0"/>
        <v>-9.97878E-4</v>
      </c>
      <c r="L56" s="16">
        <v>-997.87800000000004</v>
      </c>
      <c r="M56" s="20">
        <v>5915.7839999999997</v>
      </c>
    </row>
    <row r="57" spans="1:16" x14ac:dyDescent="0.3">
      <c r="A57" s="14" t="s">
        <v>80</v>
      </c>
      <c r="B57" s="15">
        <v>127</v>
      </c>
      <c r="C57" s="16">
        <v>-93.561999999999998</v>
      </c>
      <c r="D57" s="17">
        <v>6.73</v>
      </c>
      <c r="E57" s="18" t="s">
        <v>23</v>
      </c>
      <c r="F57" s="16">
        <v>-1125.2760000000001</v>
      </c>
      <c r="G57" s="29">
        <f t="shared" si="1"/>
        <v>1.8779880000000001E-3</v>
      </c>
      <c r="H57" s="16">
        <v>1877.9880000000001</v>
      </c>
      <c r="I57" s="16">
        <v>-294.82799999999997</v>
      </c>
      <c r="J57" s="16">
        <v>-886.78800000000001</v>
      </c>
      <c r="K57" s="19">
        <f t="shared" si="0"/>
        <v>-1.024926E-3</v>
      </c>
      <c r="L57" s="16">
        <v>-1024.9259999999999</v>
      </c>
      <c r="M57" s="20">
        <v>6109.95</v>
      </c>
    </row>
    <row r="58" spans="1:16" x14ac:dyDescent="0.3">
      <c r="A58" s="14" t="s">
        <v>81</v>
      </c>
      <c r="B58" s="15">
        <v>129</v>
      </c>
      <c r="C58" s="16">
        <v>-95.355000000000004</v>
      </c>
      <c r="D58" s="17">
        <v>6.89</v>
      </c>
      <c r="E58" s="18" t="s">
        <v>41</v>
      </c>
      <c r="F58" s="16">
        <v>-1238.088</v>
      </c>
      <c r="G58" s="29">
        <f t="shared" si="1"/>
        <v>1.944348E-3</v>
      </c>
      <c r="H58" s="16">
        <v>1944.348</v>
      </c>
      <c r="I58" s="16">
        <v>-328.95600000000002</v>
      </c>
      <c r="J58" s="16">
        <v>-909.97199999999998</v>
      </c>
      <c r="K58" s="19">
        <f t="shared" si="0"/>
        <v>-1.051008E-3</v>
      </c>
      <c r="L58" s="16">
        <v>-1051.008</v>
      </c>
      <c r="M58" s="20">
        <v>6349.518</v>
      </c>
    </row>
    <row r="59" spans="1:16" x14ac:dyDescent="0.3">
      <c r="A59" s="14" t="s">
        <v>82</v>
      </c>
      <c r="B59" s="15">
        <v>131</v>
      </c>
      <c r="C59" s="16">
        <v>-96.984999999999999</v>
      </c>
      <c r="D59" s="17">
        <v>7.06</v>
      </c>
      <c r="E59" s="18" t="s">
        <v>41</v>
      </c>
      <c r="F59" s="16">
        <v>-1296.864</v>
      </c>
      <c r="G59" s="29">
        <f t="shared" si="1"/>
        <v>2.0182920000000001E-3</v>
      </c>
      <c r="H59" s="16">
        <v>2018.2919999999999</v>
      </c>
      <c r="I59" s="16">
        <v>-376.35599999999999</v>
      </c>
      <c r="J59" s="16">
        <v>-935.08799999999997</v>
      </c>
      <c r="K59" s="19">
        <f t="shared" si="0"/>
        <v>-1.078056E-3</v>
      </c>
      <c r="L59" s="16">
        <v>-1078.056</v>
      </c>
      <c r="M59" s="20">
        <v>6790.98</v>
      </c>
    </row>
    <row r="60" spans="1:16" x14ac:dyDescent="0.3">
      <c r="A60" s="14" t="s">
        <v>83</v>
      </c>
      <c r="B60" s="15">
        <v>133</v>
      </c>
      <c r="C60" s="16">
        <v>-98.126000000000005</v>
      </c>
      <c r="D60" s="17">
        <v>7.23</v>
      </c>
      <c r="E60" s="18" t="s">
        <v>41</v>
      </c>
      <c r="F60" s="16">
        <v>-1299.7080000000001</v>
      </c>
      <c r="G60" s="29">
        <f t="shared" si="1"/>
        <v>2.0628479999999999E-3</v>
      </c>
      <c r="H60" s="16">
        <v>2062.848</v>
      </c>
      <c r="I60" s="16">
        <v>-373.512</v>
      </c>
      <c r="J60" s="16">
        <v>-953.44200000000001</v>
      </c>
      <c r="K60" s="19">
        <f t="shared" si="0"/>
        <v>-1.0983420000000002E-3</v>
      </c>
      <c r="L60" s="16">
        <v>-1098.3420000000001</v>
      </c>
      <c r="M60" s="20">
        <v>9610.7340000000004</v>
      </c>
      <c r="N60" s="74" t="s">
        <v>84</v>
      </c>
      <c r="O60" s="75"/>
    </row>
    <row r="61" spans="1:16" ht="15" customHeight="1" x14ac:dyDescent="0.3">
      <c r="A61" s="14" t="s">
        <v>85</v>
      </c>
      <c r="B61" s="15">
        <v>135</v>
      </c>
      <c r="C61" s="16">
        <v>-99.756</v>
      </c>
      <c r="D61" s="17">
        <v>7.39</v>
      </c>
      <c r="E61" s="18" t="s">
        <v>41</v>
      </c>
      <c r="F61" s="16">
        <v>-1265.58</v>
      </c>
      <c r="G61" s="29">
        <f t="shared" si="1"/>
        <v>2.149116E-3</v>
      </c>
      <c r="H61" s="16">
        <v>2149.116</v>
      </c>
      <c r="I61" s="16">
        <v>-352.65600000000001</v>
      </c>
      <c r="J61" s="16">
        <v>-974.69399999999996</v>
      </c>
      <c r="K61" s="19">
        <f t="shared" si="0"/>
        <v>-1.1234580000000001E-3</v>
      </c>
      <c r="L61" s="16">
        <v>-1123.4580000000001</v>
      </c>
      <c r="M61" s="20" t="s">
        <v>86</v>
      </c>
      <c r="N61" s="74"/>
      <c r="O61" s="75"/>
      <c r="P61" s="28">
        <v>2.1700000000000001E-3</v>
      </c>
    </row>
    <row r="62" spans="1:16" x14ac:dyDescent="0.3">
      <c r="A62" s="22" t="s">
        <v>87</v>
      </c>
      <c r="B62" s="23">
        <v>137</v>
      </c>
      <c r="C62" s="24">
        <v>-101.386</v>
      </c>
      <c r="D62" s="25">
        <v>7.55</v>
      </c>
      <c r="E62" s="18">
        <v>0</v>
      </c>
      <c r="F62" s="24">
        <v>-1216.2840000000001</v>
      </c>
      <c r="G62" s="30">
        <f t="shared" si="1"/>
        <v>2.546328E-3</v>
      </c>
      <c r="H62" s="24">
        <v>2546.328</v>
      </c>
      <c r="I62" s="24">
        <v>-323.26799999999997</v>
      </c>
      <c r="J62" s="24">
        <v>-998.84400000000005</v>
      </c>
      <c r="K62" s="19">
        <f t="shared" si="0"/>
        <v>-1.1495399999999999E-3</v>
      </c>
      <c r="L62" s="24">
        <v>-1149.54</v>
      </c>
      <c r="M62" s="27" t="s">
        <v>86</v>
      </c>
      <c r="N62" s="76" t="s">
        <v>88</v>
      </c>
      <c r="O62" s="77"/>
    </row>
    <row r="63" spans="1:16" x14ac:dyDescent="0.3">
      <c r="A63" s="14" t="s">
        <v>89</v>
      </c>
      <c r="B63" s="15">
        <v>138</v>
      </c>
      <c r="C63" s="16">
        <v>-102.69</v>
      </c>
      <c r="D63" s="17">
        <v>7.68</v>
      </c>
      <c r="E63" s="18" t="s">
        <v>90</v>
      </c>
      <c r="F63" s="16">
        <v>-1168.884</v>
      </c>
      <c r="G63" s="29">
        <f t="shared" si="1"/>
        <v>3.0620399999999998E-3</v>
      </c>
      <c r="H63" s="16">
        <v>3062.04</v>
      </c>
      <c r="I63" s="16">
        <v>-299.56799999999998</v>
      </c>
      <c r="J63" s="16">
        <v>-1020.096</v>
      </c>
      <c r="K63" s="19">
        <f t="shared" si="0"/>
        <v>-1.171758E-3</v>
      </c>
      <c r="L63" s="16">
        <v>-1171.758</v>
      </c>
      <c r="M63" s="20" t="s">
        <v>86</v>
      </c>
    </row>
    <row r="64" spans="1:16" x14ac:dyDescent="0.3">
      <c r="A64" s="14" t="s">
        <v>91</v>
      </c>
      <c r="B64" s="15">
        <v>140</v>
      </c>
      <c r="C64" s="16">
        <v>-103.505</v>
      </c>
      <c r="D64" s="17">
        <v>7.81</v>
      </c>
      <c r="E64" s="18">
        <v>0</v>
      </c>
      <c r="F64" s="16">
        <v>-1126.2239999999999</v>
      </c>
      <c r="G64" s="19">
        <f t="shared" si="1"/>
        <v>4.0593360000000002E-3</v>
      </c>
      <c r="H64" s="16">
        <v>4059.3359999999998</v>
      </c>
      <c r="I64" s="16">
        <v>-274.92</v>
      </c>
      <c r="J64" s="16">
        <v>-1039.4159999999999</v>
      </c>
      <c r="K64" s="19">
        <f t="shared" si="0"/>
        <v>-1.19301E-3</v>
      </c>
      <c r="L64" s="16">
        <v>-1193.01</v>
      </c>
      <c r="M64" s="20" t="s">
        <v>86</v>
      </c>
    </row>
    <row r="65" spans="1:15" x14ac:dyDescent="0.3">
      <c r="A65" s="14" t="s">
        <v>92</v>
      </c>
      <c r="B65" s="15">
        <v>141</v>
      </c>
      <c r="C65" s="16">
        <v>-103.831</v>
      </c>
      <c r="D65" s="17">
        <v>7.96</v>
      </c>
      <c r="E65" s="18">
        <v>0</v>
      </c>
      <c r="F65" s="16">
        <v>-1108.212</v>
      </c>
      <c r="G65" s="19">
        <f t="shared" si="1"/>
        <v>6.3553919999999996E-3</v>
      </c>
      <c r="H65" s="16">
        <v>6355.3919999999998</v>
      </c>
      <c r="I65" s="16">
        <v>-260.7</v>
      </c>
      <c r="J65" s="16">
        <v>-1057.77</v>
      </c>
      <c r="K65" s="19">
        <f t="shared" si="0"/>
        <v>-1.21233E-3</v>
      </c>
      <c r="L65" s="16">
        <v>-1212.33</v>
      </c>
      <c r="M65" s="20" t="s">
        <v>86</v>
      </c>
    </row>
    <row r="66" spans="1:15" x14ac:dyDescent="0.3">
      <c r="A66" s="14" t="s">
        <v>93</v>
      </c>
      <c r="B66" s="15">
        <v>143</v>
      </c>
      <c r="C66" s="16">
        <v>-103.179</v>
      </c>
      <c r="D66" s="17">
        <v>8.1199999999999992</v>
      </c>
      <c r="E66" s="18">
        <v>0</v>
      </c>
      <c r="F66" s="16">
        <v>-1077.876</v>
      </c>
      <c r="G66" s="19">
        <f t="shared" si="1"/>
        <v>9.036335999999999E-3</v>
      </c>
      <c r="H66" s="16">
        <v>9036.3359999999993</v>
      </c>
      <c r="I66" s="16">
        <v>-248.376</v>
      </c>
      <c r="J66" s="16">
        <v>-1076.124</v>
      </c>
      <c r="K66" s="19">
        <f t="shared" si="0"/>
        <v>-1.2297180000000001E-3</v>
      </c>
      <c r="L66" s="16">
        <v>-1229.7180000000001</v>
      </c>
      <c r="M66" s="20" t="s">
        <v>86</v>
      </c>
    </row>
    <row r="67" spans="1:15" x14ac:dyDescent="0.3">
      <c r="A67" s="14" t="s">
        <v>94</v>
      </c>
      <c r="B67" s="15">
        <v>144</v>
      </c>
      <c r="C67" s="16">
        <v>-103.01600000000001</v>
      </c>
      <c r="D67" s="17">
        <v>8.32</v>
      </c>
      <c r="E67" s="18">
        <v>0</v>
      </c>
      <c r="F67" s="16">
        <v>-1047.54</v>
      </c>
      <c r="G67" s="19">
        <f t="shared" si="1"/>
        <v>1.1256549999999999E-2</v>
      </c>
      <c r="H67" s="16">
        <v>11256.55</v>
      </c>
      <c r="I67" s="16">
        <v>-241.74</v>
      </c>
      <c r="J67" s="16">
        <v>-1096.4100000000001</v>
      </c>
      <c r="K67" s="19">
        <f t="shared" si="0"/>
        <v>-1.253868E-3</v>
      </c>
      <c r="L67" s="16">
        <v>-1253.8679999999999</v>
      </c>
      <c r="M67" s="20" t="s">
        <v>86</v>
      </c>
    </row>
    <row r="68" spans="1:15" x14ac:dyDescent="0.3">
      <c r="A68" s="14" t="s">
        <v>95</v>
      </c>
      <c r="B68" s="15">
        <v>146</v>
      </c>
      <c r="C68" s="16">
        <v>-103.179</v>
      </c>
      <c r="D68" s="17">
        <v>8.5399999999999991</v>
      </c>
      <c r="E68" s="18">
        <v>0</v>
      </c>
      <c r="F68" s="16">
        <v>-1034.268</v>
      </c>
      <c r="G68" s="19">
        <f t="shared" si="1"/>
        <v>1.2727850000000001E-2</v>
      </c>
      <c r="H68" s="16">
        <v>12727.85</v>
      </c>
      <c r="I68" s="16">
        <v>-238.89599999999999</v>
      </c>
      <c r="J68" s="16">
        <v>-1118.6279999999999</v>
      </c>
      <c r="K68" s="19">
        <f t="shared" ref="K68:K131" si="2">L68/10^6</f>
        <v>-1.280916E-3</v>
      </c>
      <c r="L68" s="16">
        <v>-1280.9159999999999</v>
      </c>
      <c r="M68" s="20" t="s">
        <v>86</v>
      </c>
    </row>
    <row r="69" spans="1:15" x14ac:dyDescent="0.3">
      <c r="A69" s="14" t="s">
        <v>96</v>
      </c>
      <c r="B69" s="15">
        <v>148</v>
      </c>
      <c r="C69" s="16">
        <v>-103.831</v>
      </c>
      <c r="D69" s="17">
        <v>8.75</v>
      </c>
      <c r="E69" s="18">
        <v>0</v>
      </c>
      <c r="F69" s="16">
        <v>-1024.788</v>
      </c>
      <c r="G69" s="19">
        <f t="shared" ref="G69:G92" si="3">H69/10^6</f>
        <v>1.381426E-2</v>
      </c>
      <c r="H69" s="16">
        <v>13814.26</v>
      </c>
      <c r="I69" s="16">
        <v>-233.208</v>
      </c>
      <c r="J69" s="16">
        <v>-1140.846</v>
      </c>
      <c r="K69" s="19">
        <f t="shared" si="2"/>
        <v>-1.3050660000000001E-3</v>
      </c>
      <c r="L69" s="16">
        <v>-1305.066</v>
      </c>
      <c r="M69" s="20" t="s">
        <v>86</v>
      </c>
    </row>
    <row r="70" spans="1:15" x14ac:dyDescent="0.3">
      <c r="A70" s="14" t="s">
        <v>97</v>
      </c>
      <c r="B70" s="15">
        <v>150</v>
      </c>
      <c r="C70" s="16">
        <v>-104.157</v>
      </c>
      <c r="D70" s="17">
        <v>9.01</v>
      </c>
      <c r="E70" s="18" t="s">
        <v>41</v>
      </c>
      <c r="F70" s="16">
        <v>-1020.048</v>
      </c>
      <c r="G70" s="19">
        <f t="shared" si="3"/>
        <v>1.5623040000000001E-2</v>
      </c>
      <c r="H70" s="16">
        <v>15623.04</v>
      </c>
      <c r="I70" s="16">
        <v>-233.208</v>
      </c>
      <c r="J70" s="16">
        <v>-1165.962</v>
      </c>
      <c r="K70" s="19">
        <f t="shared" si="2"/>
        <v>-1.3263179999999999E-3</v>
      </c>
      <c r="L70" s="16">
        <v>-1326.318</v>
      </c>
      <c r="M70" s="20" t="s">
        <v>86</v>
      </c>
      <c r="N70" s="72"/>
      <c r="O70" s="73"/>
    </row>
    <row r="71" spans="1:15" x14ac:dyDescent="0.3">
      <c r="A71" s="14" t="s">
        <v>98</v>
      </c>
      <c r="B71" s="15">
        <v>152</v>
      </c>
      <c r="C71" s="16">
        <v>-103.505</v>
      </c>
      <c r="D71" s="17">
        <v>9.2100000000000009</v>
      </c>
      <c r="E71" s="18">
        <v>0</v>
      </c>
      <c r="F71" s="16">
        <v>-1014.36</v>
      </c>
      <c r="G71" s="19">
        <f t="shared" si="3"/>
        <v>1.8683180000000001E-2</v>
      </c>
      <c r="H71" s="16">
        <v>18683.18</v>
      </c>
      <c r="I71" s="16">
        <v>-235.10400000000001</v>
      </c>
      <c r="J71" s="16">
        <v>-1187.2139999999999</v>
      </c>
      <c r="K71" s="19">
        <f t="shared" si="2"/>
        <v>-1.34274E-3</v>
      </c>
      <c r="L71" s="16">
        <v>-1342.74</v>
      </c>
      <c r="M71" s="20" t="s">
        <v>86</v>
      </c>
    </row>
    <row r="72" spans="1:15" x14ac:dyDescent="0.3">
      <c r="A72" s="14" t="s">
        <v>99</v>
      </c>
      <c r="B72" s="15">
        <v>153</v>
      </c>
      <c r="C72" s="16">
        <v>-103.342</v>
      </c>
      <c r="D72" s="17">
        <v>9.4499999999999993</v>
      </c>
      <c r="E72" s="18" t="s">
        <v>41</v>
      </c>
      <c r="F72" s="16">
        <v>-1020.048</v>
      </c>
      <c r="G72" s="19">
        <f t="shared" si="3"/>
        <v>2.0116560000000002E-2</v>
      </c>
      <c r="H72" s="16">
        <v>20116.560000000001</v>
      </c>
      <c r="I72" s="16">
        <v>-237.94800000000001</v>
      </c>
      <c r="J72" s="16">
        <v>-1210.3979999999999</v>
      </c>
      <c r="K72" s="19">
        <f t="shared" si="2"/>
        <v>-1.36206E-3</v>
      </c>
      <c r="L72" s="16">
        <v>-1362.06</v>
      </c>
      <c r="M72" s="20" t="s">
        <v>86</v>
      </c>
    </row>
    <row r="73" spans="1:15" x14ac:dyDescent="0.3">
      <c r="A73" s="14" t="s">
        <v>100</v>
      </c>
      <c r="B73" s="15">
        <v>155</v>
      </c>
      <c r="C73" s="16">
        <v>-103.01600000000001</v>
      </c>
      <c r="D73" s="17">
        <v>9.6300000000000008</v>
      </c>
      <c r="E73" s="18">
        <v>0</v>
      </c>
      <c r="F73" s="16">
        <v>-1042.8</v>
      </c>
      <c r="G73" s="19">
        <f t="shared" si="3"/>
        <v>2.0481539999999999E-2</v>
      </c>
      <c r="H73" s="16">
        <v>20481.54</v>
      </c>
      <c r="I73" s="16">
        <v>-251.22</v>
      </c>
      <c r="J73" s="16">
        <v>-1227.7860000000001</v>
      </c>
      <c r="K73" s="19">
        <f t="shared" si="2"/>
        <v>-1.3775160000000001E-3</v>
      </c>
      <c r="L73" s="16">
        <v>-1377.5160000000001</v>
      </c>
      <c r="M73" s="20" t="s">
        <v>86</v>
      </c>
    </row>
    <row r="74" spans="1:15" x14ac:dyDescent="0.3">
      <c r="A74" s="14" t="s">
        <v>101</v>
      </c>
      <c r="B74" s="15">
        <v>157</v>
      </c>
      <c r="C74" s="16">
        <v>-103.505</v>
      </c>
      <c r="D74" s="17">
        <v>9.82</v>
      </c>
      <c r="E74" s="18" t="s">
        <v>41</v>
      </c>
      <c r="F74" s="16">
        <v>-1107.2639999999999</v>
      </c>
      <c r="G74" s="19">
        <f t="shared" si="3"/>
        <v>2.0679669999999997E-2</v>
      </c>
      <c r="H74" s="16">
        <v>20679.669999999998</v>
      </c>
      <c r="I74" s="16">
        <v>-285.34800000000001</v>
      </c>
      <c r="J74" s="16">
        <v>-1247.106</v>
      </c>
      <c r="K74" s="19">
        <f t="shared" si="2"/>
        <v>-1.3958699999999998E-3</v>
      </c>
      <c r="L74" s="16">
        <v>-1395.87</v>
      </c>
      <c r="M74" s="20" t="s">
        <v>86</v>
      </c>
    </row>
    <row r="75" spans="1:15" x14ac:dyDescent="0.3">
      <c r="A75" s="14" t="s">
        <v>102</v>
      </c>
      <c r="B75" s="15">
        <v>158</v>
      </c>
      <c r="C75" s="16">
        <v>-103.831</v>
      </c>
      <c r="D75" s="17">
        <v>10.01</v>
      </c>
      <c r="E75" s="18" t="s">
        <v>90</v>
      </c>
      <c r="F75" s="16">
        <v>-1184.0519999999999</v>
      </c>
      <c r="G75" s="19">
        <f t="shared" si="3"/>
        <v>2.0819029999999999E-2</v>
      </c>
      <c r="H75" s="16">
        <v>20819.03</v>
      </c>
      <c r="I75" s="16">
        <v>-323.26799999999997</v>
      </c>
      <c r="J75" s="16">
        <v>-1266.4259999999999</v>
      </c>
      <c r="K75" s="19">
        <f t="shared" si="2"/>
        <v>-1.4132580000000001E-3</v>
      </c>
      <c r="L75" s="16">
        <v>-1413.258</v>
      </c>
      <c r="M75" s="20" t="s">
        <v>86</v>
      </c>
    </row>
    <row r="76" spans="1:15" x14ac:dyDescent="0.3">
      <c r="A76" s="14" t="s">
        <v>103</v>
      </c>
      <c r="B76" s="15">
        <v>160</v>
      </c>
      <c r="C76" s="16">
        <v>-104.32</v>
      </c>
      <c r="D76" s="17">
        <v>10.199999999999999</v>
      </c>
      <c r="E76" s="18" t="s">
        <v>41</v>
      </c>
      <c r="F76" s="16">
        <v>-1243.7760000000001</v>
      </c>
      <c r="G76" s="19">
        <f t="shared" si="3"/>
        <v>2.091952E-2</v>
      </c>
      <c r="H76" s="16">
        <v>20919.52</v>
      </c>
      <c r="I76" s="16">
        <v>-373.512</v>
      </c>
      <c r="J76" s="16">
        <v>-1284.78</v>
      </c>
      <c r="K76" s="19">
        <f t="shared" si="2"/>
        <v>-1.42968E-3</v>
      </c>
      <c r="L76" s="16">
        <v>-1429.68</v>
      </c>
      <c r="M76" s="20" t="s">
        <v>86</v>
      </c>
    </row>
    <row r="77" spans="1:15" x14ac:dyDescent="0.3">
      <c r="A77" s="14" t="s">
        <v>104</v>
      </c>
      <c r="B77" s="15">
        <v>161</v>
      </c>
      <c r="C77" s="16">
        <v>-104.646</v>
      </c>
      <c r="D77" s="17">
        <v>10.43</v>
      </c>
      <c r="E77" s="18">
        <v>0</v>
      </c>
      <c r="F77" s="16">
        <v>-1224.816</v>
      </c>
      <c r="G77" s="19">
        <f t="shared" si="3"/>
        <v>2.1031380000000002E-2</v>
      </c>
      <c r="H77" s="16">
        <v>21031.38</v>
      </c>
      <c r="I77" s="16">
        <v>-374.46</v>
      </c>
      <c r="J77" s="16">
        <v>-1308.93</v>
      </c>
      <c r="K77" s="19">
        <f t="shared" si="2"/>
        <v>-1.450932E-3</v>
      </c>
      <c r="L77" s="16">
        <v>-1450.932</v>
      </c>
      <c r="M77" s="20" t="s">
        <v>86</v>
      </c>
    </row>
    <row r="78" spans="1:15" x14ac:dyDescent="0.3">
      <c r="A78" s="14" t="s">
        <v>105</v>
      </c>
      <c r="B78" s="15">
        <v>163</v>
      </c>
      <c r="C78" s="16">
        <v>-105.298</v>
      </c>
      <c r="D78" s="17">
        <v>10.66</v>
      </c>
      <c r="E78" s="18" t="s">
        <v>90</v>
      </c>
      <c r="F78" s="16">
        <v>-1162.248</v>
      </c>
      <c r="G78" s="19">
        <f t="shared" si="3"/>
        <v>2.118685E-2</v>
      </c>
      <c r="H78" s="16">
        <v>21186.85</v>
      </c>
      <c r="I78" s="16">
        <v>-346.96800000000002</v>
      </c>
      <c r="J78" s="16">
        <v>-1331.1479999999999</v>
      </c>
      <c r="K78" s="19">
        <f t="shared" si="2"/>
        <v>-1.471218E-3</v>
      </c>
      <c r="L78" s="16">
        <v>-1471.2180000000001</v>
      </c>
      <c r="M78" s="20" t="s">
        <v>86</v>
      </c>
    </row>
    <row r="79" spans="1:15" x14ac:dyDescent="0.3">
      <c r="A79" s="14" t="s">
        <v>106</v>
      </c>
      <c r="B79" s="15">
        <v>165</v>
      </c>
      <c r="C79" s="16">
        <v>-105.624</v>
      </c>
      <c r="D79" s="17">
        <v>10.9</v>
      </c>
      <c r="E79" s="18" t="s">
        <v>90</v>
      </c>
      <c r="F79" s="16">
        <v>-1083.5640000000001</v>
      </c>
      <c r="G79" s="19">
        <f t="shared" si="3"/>
        <v>2.138783E-2</v>
      </c>
      <c r="H79" s="16">
        <v>21387.83</v>
      </c>
      <c r="I79" s="16">
        <v>-302.41199999999998</v>
      </c>
      <c r="J79" s="16">
        <v>-1353.366</v>
      </c>
      <c r="K79" s="19">
        <f t="shared" si="2"/>
        <v>-1.4924700000000001E-3</v>
      </c>
      <c r="L79" s="16">
        <v>-1492.47</v>
      </c>
      <c r="M79" s="20" t="s">
        <v>86</v>
      </c>
    </row>
    <row r="80" spans="1:15" x14ac:dyDescent="0.3">
      <c r="A80" s="14" t="s">
        <v>107</v>
      </c>
      <c r="B80" s="15">
        <v>167</v>
      </c>
      <c r="C80" s="16">
        <v>-106.276</v>
      </c>
      <c r="D80" s="17">
        <v>11.14</v>
      </c>
      <c r="E80" s="18">
        <v>0</v>
      </c>
      <c r="F80" s="16">
        <v>-999.19200000000001</v>
      </c>
      <c r="G80" s="19">
        <f t="shared" si="3"/>
        <v>2.1621040000000001E-2</v>
      </c>
      <c r="H80" s="16">
        <v>21621.040000000001</v>
      </c>
      <c r="I80" s="16">
        <v>-269.23200000000003</v>
      </c>
      <c r="J80" s="16">
        <v>-1376.55</v>
      </c>
      <c r="K80" s="19">
        <f t="shared" si="2"/>
        <v>-1.5127560000000001E-3</v>
      </c>
      <c r="L80" s="16">
        <v>-1512.7560000000001</v>
      </c>
      <c r="M80" s="20" t="s">
        <v>86</v>
      </c>
    </row>
    <row r="81" spans="1:13" x14ac:dyDescent="0.3">
      <c r="A81" s="14" t="s">
        <v>108</v>
      </c>
      <c r="B81" s="15">
        <v>169</v>
      </c>
      <c r="C81" s="16">
        <v>-106.765</v>
      </c>
      <c r="D81" s="17">
        <v>11.35</v>
      </c>
      <c r="E81" s="18" t="s">
        <v>90</v>
      </c>
      <c r="F81" s="16">
        <v>-957.48</v>
      </c>
      <c r="G81" s="19">
        <f t="shared" si="3"/>
        <v>2.185424E-2</v>
      </c>
      <c r="H81" s="16">
        <v>21854.240000000002</v>
      </c>
      <c r="I81" s="16">
        <v>-241.74</v>
      </c>
      <c r="J81" s="16">
        <v>-1397.8019999999999</v>
      </c>
      <c r="K81" s="19">
        <f t="shared" si="2"/>
        <v>-1.530144E-3</v>
      </c>
      <c r="L81" s="16">
        <v>-1530.144</v>
      </c>
      <c r="M81" s="20" t="s">
        <v>86</v>
      </c>
    </row>
    <row r="82" spans="1:13" x14ac:dyDescent="0.3">
      <c r="A82" s="14" t="s">
        <v>109</v>
      </c>
      <c r="B82" s="15">
        <v>170</v>
      </c>
      <c r="C82" s="16">
        <v>-107.254</v>
      </c>
      <c r="D82" s="17">
        <v>11.57</v>
      </c>
      <c r="E82" s="18" t="s">
        <v>90</v>
      </c>
      <c r="F82" s="16">
        <v>-933.78</v>
      </c>
      <c r="G82" s="19">
        <f t="shared" si="3"/>
        <v>2.2146229999999999E-2</v>
      </c>
      <c r="H82" s="16">
        <v>22146.23</v>
      </c>
      <c r="I82" s="16">
        <v>-227.52</v>
      </c>
      <c r="J82" s="16">
        <v>-1419.0540000000001</v>
      </c>
      <c r="K82" s="19">
        <f t="shared" si="2"/>
        <v>-1.55043E-3</v>
      </c>
      <c r="L82" s="16">
        <v>-1550.43</v>
      </c>
      <c r="M82" s="20" t="s">
        <v>86</v>
      </c>
    </row>
    <row r="83" spans="1:13" x14ac:dyDescent="0.3">
      <c r="A83" s="14" t="s">
        <v>110</v>
      </c>
      <c r="B83" s="15">
        <v>172</v>
      </c>
      <c r="C83" s="16">
        <v>-107.74299999999999</v>
      </c>
      <c r="D83" s="17">
        <v>11.75</v>
      </c>
      <c r="E83" s="18">
        <v>0</v>
      </c>
      <c r="F83" s="16">
        <v>-921.45600000000002</v>
      </c>
      <c r="G83" s="19">
        <f t="shared" si="3"/>
        <v>2.2316869999999999E-2</v>
      </c>
      <c r="H83" s="16">
        <v>22316.87</v>
      </c>
      <c r="I83" s="16">
        <v>-219.93600000000001</v>
      </c>
      <c r="J83" s="16">
        <v>-1437.4079999999999</v>
      </c>
      <c r="K83" s="19">
        <f t="shared" si="2"/>
        <v>-1.5658860000000001E-3</v>
      </c>
      <c r="L83" s="16">
        <v>-1565.886</v>
      </c>
      <c r="M83" s="20" t="s">
        <v>86</v>
      </c>
    </row>
    <row r="84" spans="1:13" x14ac:dyDescent="0.3">
      <c r="A84" s="14" t="s">
        <v>111</v>
      </c>
      <c r="B84" s="15">
        <v>174</v>
      </c>
      <c r="C84" s="16">
        <v>-108.232</v>
      </c>
      <c r="D84" s="17">
        <v>11.94</v>
      </c>
      <c r="E84" s="18">
        <v>0</v>
      </c>
      <c r="F84" s="16">
        <v>-921.45600000000002</v>
      </c>
      <c r="G84" s="19">
        <f t="shared" si="3"/>
        <v>2.243063E-2</v>
      </c>
      <c r="H84" s="16">
        <v>22430.63</v>
      </c>
      <c r="I84" s="16">
        <v>-217.09200000000001</v>
      </c>
      <c r="J84" s="16">
        <v>-1453.83</v>
      </c>
      <c r="K84" s="19">
        <f t="shared" si="2"/>
        <v>-1.583274E-3</v>
      </c>
      <c r="L84" s="16">
        <v>-1583.2739999999999</v>
      </c>
      <c r="M84" s="20" t="s">
        <v>86</v>
      </c>
    </row>
    <row r="85" spans="1:13" x14ac:dyDescent="0.3">
      <c r="A85" s="14" t="s">
        <v>112</v>
      </c>
      <c r="B85" s="15">
        <v>175</v>
      </c>
      <c r="C85" s="16">
        <v>-108.721</v>
      </c>
      <c r="D85" s="17">
        <v>12.12</v>
      </c>
      <c r="E85" s="18">
        <v>0</v>
      </c>
      <c r="F85" s="16">
        <v>-924.3</v>
      </c>
      <c r="G85" s="19">
        <f t="shared" si="3"/>
        <v>2.2572830000000002E-2</v>
      </c>
      <c r="H85" s="16">
        <v>22572.83</v>
      </c>
      <c r="I85" s="16">
        <v>-221.83199999999999</v>
      </c>
      <c r="J85" s="16">
        <v>-1473.15</v>
      </c>
      <c r="K85" s="19">
        <f t="shared" si="2"/>
        <v>-1.6006620000000001E-3</v>
      </c>
      <c r="L85" s="16">
        <v>-1600.662</v>
      </c>
      <c r="M85" s="20" t="s">
        <v>86</v>
      </c>
    </row>
    <row r="86" spans="1:13" x14ac:dyDescent="0.3">
      <c r="A86" s="14" t="s">
        <v>113</v>
      </c>
      <c r="B86" s="15">
        <v>177</v>
      </c>
      <c r="C86" s="16">
        <v>-109.373</v>
      </c>
      <c r="D86" s="17">
        <v>12.31</v>
      </c>
      <c r="E86" s="18">
        <v>0</v>
      </c>
      <c r="F86" s="16">
        <v>-935.67600000000004</v>
      </c>
      <c r="G86" s="19">
        <f t="shared" si="3"/>
        <v>2.2755790000000001E-2</v>
      </c>
      <c r="H86" s="16">
        <v>22755.79</v>
      </c>
      <c r="I86" s="16">
        <v>-219.93600000000001</v>
      </c>
      <c r="J86" s="16">
        <v>-1491.5039999999999</v>
      </c>
      <c r="K86" s="19">
        <f t="shared" si="2"/>
        <v>-1.617084E-3</v>
      </c>
      <c r="L86" s="16">
        <v>-1617.0840000000001</v>
      </c>
      <c r="M86" s="20" t="s">
        <v>86</v>
      </c>
    </row>
    <row r="87" spans="1:13" x14ac:dyDescent="0.3">
      <c r="A87" s="14" t="s">
        <v>114</v>
      </c>
      <c r="B87" s="15">
        <v>178</v>
      </c>
      <c r="C87" s="16">
        <v>-109.699</v>
      </c>
      <c r="D87" s="17">
        <v>12.52</v>
      </c>
      <c r="E87" s="18">
        <v>0</v>
      </c>
      <c r="F87" s="16">
        <v>-938.52</v>
      </c>
      <c r="G87" s="19">
        <f t="shared" si="3"/>
        <v>2.3032610000000002E-2</v>
      </c>
      <c r="H87" s="16">
        <v>23032.61</v>
      </c>
      <c r="I87" s="16">
        <v>-232.26</v>
      </c>
      <c r="J87" s="16">
        <v>-1513.722</v>
      </c>
      <c r="K87" s="19">
        <f t="shared" si="2"/>
        <v>-1.6364039999999999E-3</v>
      </c>
      <c r="L87" s="16">
        <v>-1636.404</v>
      </c>
      <c r="M87" s="20" t="s">
        <v>86</v>
      </c>
    </row>
    <row r="88" spans="1:13" x14ac:dyDescent="0.3">
      <c r="A88" s="14" t="s">
        <v>115</v>
      </c>
      <c r="B88" s="15">
        <v>180</v>
      </c>
      <c r="C88" s="16">
        <v>-110.351</v>
      </c>
      <c r="D88" s="17">
        <v>12.75</v>
      </c>
      <c r="E88" s="18" t="s">
        <v>41</v>
      </c>
      <c r="F88" s="16">
        <v>-955.58399999999995</v>
      </c>
      <c r="G88" s="19">
        <f t="shared" si="3"/>
        <v>2.3326490000000002E-2</v>
      </c>
      <c r="H88" s="16">
        <v>23326.49</v>
      </c>
      <c r="I88" s="16">
        <v>-235.10400000000001</v>
      </c>
      <c r="J88" s="16">
        <v>-1534.008</v>
      </c>
      <c r="K88" s="19">
        <f t="shared" si="2"/>
        <v>-1.6557239999999999E-3</v>
      </c>
      <c r="L88" s="16">
        <v>-1655.7239999999999</v>
      </c>
      <c r="M88" s="20" t="s">
        <v>86</v>
      </c>
    </row>
    <row r="89" spans="1:13" x14ac:dyDescent="0.3">
      <c r="A89" s="14" t="s">
        <v>116</v>
      </c>
      <c r="B89" s="15">
        <v>182</v>
      </c>
      <c r="C89" s="16">
        <v>-110.67700000000001</v>
      </c>
      <c r="D89" s="17">
        <v>12.97</v>
      </c>
      <c r="E89" s="18">
        <v>0</v>
      </c>
      <c r="F89" s="16">
        <v>-974.54399999999998</v>
      </c>
      <c r="G89" s="19">
        <f t="shared" si="3"/>
        <v>2.3598560000000001E-2</v>
      </c>
      <c r="H89" s="16">
        <v>23598.560000000001</v>
      </c>
      <c r="I89" s="16">
        <v>-241.74</v>
      </c>
      <c r="J89" s="16">
        <v>-1556.2260000000001</v>
      </c>
      <c r="K89" s="19">
        <f t="shared" si="2"/>
        <v>-1.677942E-3</v>
      </c>
      <c r="L89" s="16">
        <v>-1677.942</v>
      </c>
      <c r="M89" s="20" t="s">
        <v>86</v>
      </c>
    </row>
    <row r="90" spans="1:13" x14ac:dyDescent="0.3">
      <c r="A90" s="14" t="s">
        <v>117</v>
      </c>
      <c r="B90" s="15">
        <v>184</v>
      </c>
      <c r="C90" s="16">
        <v>-111.32899999999999</v>
      </c>
      <c r="D90" s="17">
        <v>13.19</v>
      </c>
      <c r="E90" s="18">
        <v>0</v>
      </c>
      <c r="F90" s="16">
        <v>-999.19200000000001</v>
      </c>
      <c r="G90" s="19">
        <f t="shared" si="3"/>
        <v>2.3871590000000002E-2</v>
      </c>
      <c r="H90" s="16">
        <v>23871.59</v>
      </c>
      <c r="I90" s="16">
        <v>-241.74</v>
      </c>
      <c r="J90" s="16">
        <v>-1578.444</v>
      </c>
      <c r="K90" s="19">
        <f t="shared" si="2"/>
        <v>-1.7011260000000001E-3</v>
      </c>
      <c r="L90" s="16">
        <v>-1701.126</v>
      </c>
      <c r="M90" s="20" t="s">
        <v>86</v>
      </c>
    </row>
    <row r="91" spans="1:13" x14ac:dyDescent="0.3">
      <c r="A91" s="14" t="s">
        <v>118</v>
      </c>
      <c r="B91" s="15">
        <v>186</v>
      </c>
      <c r="C91" s="16">
        <v>-111.818</v>
      </c>
      <c r="D91" s="17">
        <v>13.4</v>
      </c>
      <c r="E91" s="18">
        <v>0</v>
      </c>
      <c r="F91" s="16">
        <v>-1003.932</v>
      </c>
      <c r="G91" s="19">
        <f t="shared" si="3"/>
        <v>2.4212869999999997E-2</v>
      </c>
      <c r="H91" s="16">
        <v>24212.87</v>
      </c>
      <c r="I91" s="16">
        <v>-255.012</v>
      </c>
      <c r="J91" s="16">
        <v>-1600.662</v>
      </c>
      <c r="K91" s="19">
        <f t="shared" si="2"/>
        <v>-1.7233440000000001E-3</v>
      </c>
      <c r="L91" s="16">
        <v>-1723.3440000000001</v>
      </c>
      <c r="M91" s="20" t="s">
        <v>86</v>
      </c>
    </row>
    <row r="92" spans="1:13" x14ac:dyDescent="0.3">
      <c r="A92" s="14" t="s">
        <v>119</v>
      </c>
      <c r="B92" s="15">
        <v>188</v>
      </c>
      <c r="C92" s="16">
        <v>-112.47</v>
      </c>
      <c r="D92" s="17">
        <v>13.61</v>
      </c>
      <c r="E92" s="18">
        <v>0</v>
      </c>
      <c r="F92" s="16">
        <v>-1029.528</v>
      </c>
      <c r="G92" s="19">
        <f t="shared" si="3"/>
        <v>2.4700139999999999E-2</v>
      </c>
      <c r="H92" s="16">
        <v>24700.14</v>
      </c>
      <c r="I92" s="16">
        <v>-258.80399999999997</v>
      </c>
      <c r="J92" s="16">
        <v>-1623.846</v>
      </c>
      <c r="K92" s="19">
        <f t="shared" si="2"/>
        <v>-1.7484600000000001E-3</v>
      </c>
      <c r="L92" s="16">
        <v>-1748.46</v>
      </c>
      <c r="M92" s="20" t="s">
        <v>86</v>
      </c>
    </row>
    <row r="93" spans="1:13" x14ac:dyDescent="0.3">
      <c r="A93" s="14" t="s">
        <v>120</v>
      </c>
      <c r="B93" s="15">
        <v>189</v>
      </c>
      <c r="C93" s="16">
        <v>-112.633</v>
      </c>
      <c r="D93" s="17">
        <v>13.79</v>
      </c>
      <c r="E93" s="18" t="s">
        <v>90</v>
      </c>
      <c r="F93" s="16">
        <v>-1040.904</v>
      </c>
      <c r="G93" s="19" t="s">
        <v>121</v>
      </c>
      <c r="H93" s="16" t="s">
        <v>86</v>
      </c>
      <c r="I93" s="16">
        <v>-253.11600000000001</v>
      </c>
      <c r="J93" s="16">
        <v>-1642.2</v>
      </c>
      <c r="K93" s="19">
        <f t="shared" si="2"/>
        <v>-1.7687460000000001E-3</v>
      </c>
      <c r="L93" s="16">
        <v>-1768.7460000000001</v>
      </c>
      <c r="M93" s="20" t="s">
        <v>86</v>
      </c>
    </row>
    <row r="94" spans="1:13" x14ac:dyDescent="0.3">
      <c r="A94" s="14" t="s">
        <v>122</v>
      </c>
      <c r="B94" s="15">
        <v>191</v>
      </c>
      <c r="C94" s="16">
        <v>-112.959</v>
      </c>
      <c r="D94" s="17">
        <v>13.99</v>
      </c>
      <c r="E94" s="18">
        <v>0</v>
      </c>
      <c r="F94" s="16">
        <v>-1019.1</v>
      </c>
      <c r="G94" s="31" t="s">
        <v>121</v>
      </c>
      <c r="H94" s="16" t="s">
        <v>86</v>
      </c>
      <c r="I94" s="16">
        <v>-248.376</v>
      </c>
      <c r="J94" s="16">
        <v>-1660.5540000000001</v>
      </c>
      <c r="K94" s="19">
        <f t="shared" si="2"/>
        <v>-1.7909639999999999E-3</v>
      </c>
      <c r="L94" s="16">
        <v>-1790.9639999999999</v>
      </c>
      <c r="M94" s="20" t="s">
        <v>86</v>
      </c>
    </row>
    <row r="95" spans="1:13" x14ac:dyDescent="0.3">
      <c r="A95" s="14" t="s">
        <v>123</v>
      </c>
      <c r="B95" s="15">
        <v>192</v>
      </c>
      <c r="C95" s="16">
        <v>-113.122</v>
      </c>
      <c r="D95" s="17">
        <v>14.17</v>
      </c>
      <c r="E95" s="18" t="s">
        <v>90</v>
      </c>
      <c r="F95" s="16">
        <v>-1016.256</v>
      </c>
      <c r="G95" s="19" t="s">
        <v>121</v>
      </c>
      <c r="H95" s="16" t="s">
        <v>86</v>
      </c>
      <c r="I95" s="16">
        <v>-242.68799999999999</v>
      </c>
      <c r="J95" s="16">
        <v>-1677.942</v>
      </c>
      <c r="K95" s="19">
        <f t="shared" si="2"/>
        <v>-1.813182E-3</v>
      </c>
      <c r="L95" s="16">
        <v>-1813.182</v>
      </c>
      <c r="M95" s="20" t="s">
        <v>86</v>
      </c>
    </row>
    <row r="96" spans="1:13" x14ac:dyDescent="0.3">
      <c r="A96" s="14" t="s">
        <v>124</v>
      </c>
      <c r="B96" s="15">
        <v>194</v>
      </c>
      <c r="C96" s="16">
        <v>-113.44799999999999</v>
      </c>
      <c r="D96" s="17">
        <v>14.35</v>
      </c>
      <c r="E96" s="18" t="s">
        <v>90</v>
      </c>
      <c r="F96" s="16">
        <v>-999.19200000000001</v>
      </c>
      <c r="G96" s="31" t="s">
        <v>121</v>
      </c>
      <c r="H96" s="16" t="s">
        <v>86</v>
      </c>
      <c r="I96" s="16">
        <v>-238.89599999999999</v>
      </c>
      <c r="J96" s="16">
        <v>-1694.364</v>
      </c>
      <c r="K96" s="19">
        <f t="shared" si="2"/>
        <v>-1.84023E-3</v>
      </c>
      <c r="L96" s="16">
        <v>-1840.23</v>
      </c>
      <c r="M96" s="20" t="s">
        <v>86</v>
      </c>
    </row>
    <row r="97" spans="1:13" x14ac:dyDescent="0.3">
      <c r="A97" s="14" t="s">
        <v>125</v>
      </c>
      <c r="B97" s="15">
        <v>195</v>
      </c>
      <c r="C97" s="16">
        <v>-113.44799999999999</v>
      </c>
      <c r="D97" s="17">
        <v>14.55</v>
      </c>
      <c r="E97" s="18" t="s">
        <v>126</v>
      </c>
      <c r="F97" s="16">
        <v>-973.596</v>
      </c>
      <c r="G97" s="19" t="s">
        <v>121</v>
      </c>
      <c r="H97" s="16" t="s">
        <v>86</v>
      </c>
      <c r="I97" s="16">
        <v>-233.208</v>
      </c>
      <c r="J97" s="16">
        <v>-1710.7860000000001</v>
      </c>
      <c r="K97" s="19">
        <f t="shared" si="2"/>
        <v>-1.881768E-3</v>
      </c>
      <c r="L97" s="16">
        <v>-1881.768</v>
      </c>
      <c r="M97" s="20" t="s">
        <v>86</v>
      </c>
    </row>
    <row r="98" spans="1:13" x14ac:dyDescent="0.3">
      <c r="A98" s="14" t="s">
        <v>127</v>
      </c>
      <c r="B98" s="15">
        <v>197</v>
      </c>
      <c r="C98" s="16">
        <v>-113.44799999999999</v>
      </c>
      <c r="D98" s="17">
        <v>14.77</v>
      </c>
      <c r="E98" s="18" t="s">
        <v>90</v>
      </c>
      <c r="F98" s="16">
        <v>-958.428</v>
      </c>
      <c r="G98" s="31" t="s">
        <v>121</v>
      </c>
      <c r="H98" s="16" t="s">
        <v>86</v>
      </c>
      <c r="I98" s="16">
        <v>-238.89599999999999</v>
      </c>
      <c r="J98" s="16">
        <v>-1724.31</v>
      </c>
      <c r="K98" s="19">
        <f t="shared" si="2"/>
        <v>-1.9445580000000001E-3</v>
      </c>
      <c r="L98" s="16">
        <v>-1944.558</v>
      </c>
      <c r="M98" s="20" t="s">
        <v>86</v>
      </c>
    </row>
    <row r="99" spans="1:13" x14ac:dyDescent="0.3">
      <c r="A99" s="14" t="s">
        <v>128</v>
      </c>
      <c r="B99" s="15">
        <v>199</v>
      </c>
      <c r="C99" s="16">
        <v>-113.285</v>
      </c>
      <c r="D99" s="17">
        <v>15</v>
      </c>
      <c r="E99" s="18" t="s">
        <v>90</v>
      </c>
      <c r="F99" s="16">
        <v>-929.04</v>
      </c>
      <c r="G99" s="19" t="s">
        <v>121</v>
      </c>
      <c r="H99" s="16" t="s">
        <v>86</v>
      </c>
      <c r="I99" s="16">
        <v>-219.93600000000001</v>
      </c>
      <c r="J99" s="16">
        <v>-1734.9359999999999</v>
      </c>
      <c r="K99" s="19">
        <f t="shared" si="2"/>
        <v>-2.022804E-3</v>
      </c>
      <c r="L99" s="16">
        <v>-2022.8040000000001</v>
      </c>
      <c r="M99" s="20" t="s">
        <v>86</v>
      </c>
    </row>
    <row r="100" spans="1:13" x14ac:dyDescent="0.3">
      <c r="A100" s="14" t="s">
        <v>129</v>
      </c>
      <c r="B100" s="15">
        <v>201</v>
      </c>
      <c r="C100" s="16">
        <v>-113.611</v>
      </c>
      <c r="D100" s="17">
        <v>15.22</v>
      </c>
      <c r="E100" s="18" t="s">
        <v>90</v>
      </c>
      <c r="F100" s="16">
        <v>-917.66399999999999</v>
      </c>
      <c r="G100" s="31" t="s">
        <v>121</v>
      </c>
      <c r="H100" s="16" t="s">
        <v>86</v>
      </c>
      <c r="I100" s="16">
        <v>-218.988</v>
      </c>
      <c r="J100" s="16">
        <v>-1748.46</v>
      </c>
      <c r="K100" s="19">
        <f t="shared" si="2"/>
        <v>-2.0894580000000002E-3</v>
      </c>
      <c r="L100" s="16">
        <v>-2089.4580000000001</v>
      </c>
      <c r="M100" s="20" t="s">
        <v>86</v>
      </c>
    </row>
    <row r="101" spans="1:13" x14ac:dyDescent="0.3">
      <c r="A101" s="14" t="s">
        <v>130</v>
      </c>
      <c r="B101" s="15">
        <v>203</v>
      </c>
      <c r="C101" s="16">
        <v>-113.937</v>
      </c>
      <c r="D101" s="17">
        <v>15.44</v>
      </c>
      <c r="E101" s="18" t="s">
        <v>90</v>
      </c>
      <c r="F101" s="16">
        <v>-901.548</v>
      </c>
      <c r="G101" s="19" t="s">
        <v>121</v>
      </c>
      <c r="H101" s="16" t="s">
        <v>86</v>
      </c>
      <c r="I101" s="16">
        <v>-215.196</v>
      </c>
      <c r="J101" s="16">
        <v>-1764.8820000000001</v>
      </c>
      <c r="K101" s="19">
        <f t="shared" si="2"/>
        <v>-2.1474180000000003E-3</v>
      </c>
      <c r="L101" s="16">
        <v>-2147.4180000000001</v>
      </c>
      <c r="M101" s="20" t="s">
        <v>86</v>
      </c>
    </row>
    <row r="102" spans="1:13" x14ac:dyDescent="0.3">
      <c r="A102" s="14" t="s">
        <v>131</v>
      </c>
      <c r="B102" s="15">
        <v>204</v>
      </c>
      <c r="C102" s="16">
        <v>-114.26300000000001</v>
      </c>
      <c r="D102" s="17">
        <v>15.65</v>
      </c>
      <c r="E102" s="18" t="s">
        <v>90</v>
      </c>
      <c r="F102" s="16">
        <v>-872.16</v>
      </c>
      <c r="G102" s="31" t="s">
        <v>121</v>
      </c>
      <c r="H102" s="16" t="s">
        <v>86</v>
      </c>
      <c r="I102" s="16">
        <v>-209.50800000000001</v>
      </c>
      <c r="J102" s="16">
        <v>-1781.3040000000001</v>
      </c>
      <c r="K102" s="19">
        <f t="shared" si="2"/>
        <v>-2.2005479999999997E-3</v>
      </c>
      <c r="L102" s="16">
        <v>-2200.5479999999998</v>
      </c>
      <c r="M102" s="20" t="s">
        <v>86</v>
      </c>
    </row>
    <row r="103" spans="1:13" x14ac:dyDescent="0.3">
      <c r="A103" s="14" t="s">
        <v>132</v>
      </c>
      <c r="B103" s="15">
        <v>206</v>
      </c>
      <c r="C103" s="16">
        <v>-114.26300000000001</v>
      </c>
      <c r="D103" s="17">
        <v>15.84</v>
      </c>
      <c r="E103" s="18" t="s">
        <v>90</v>
      </c>
      <c r="F103" s="16">
        <v>-833.29200000000003</v>
      </c>
      <c r="G103" s="19" t="s">
        <v>121</v>
      </c>
      <c r="H103" s="16" t="s">
        <v>86</v>
      </c>
      <c r="I103" s="16">
        <v>-204.768</v>
      </c>
      <c r="J103" s="16">
        <v>-1793.8620000000001</v>
      </c>
      <c r="K103" s="19">
        <f t="shared" si="2"/>
        <v>-2.24595E-3</v>
      </c>
      <c r="L103" s="16">
        <v>-2245.9499999999998</v>
      </c>
      <c r="M103" s="20" t="s">
        <v>86</v>
      </c>
    </row>
    <row r="104" spans="1:13" x14ac:dyDescent="0.3">
      <c r="A104" s="14" t="s">
        <v>133</v>
      </c>
      <c r="B104" s="15">
        <v>208</v>
      </c>
      <c r="C104" s="16">
        <v>-114.1</v>
      </c>
      <c r="D104" s="17">
        <v>16.02</v>
      </c>
      <c r="E104" s="18" t="s">
        <v>90</v>
      </c>
      <c r="F104" s="16">
        <v>-785.89200000000005</v>
      </c>
      <c r="G104" s="31" t="s">
        <v>121</v>
      </c>
      <c r="H104" s="16" t="s">
        <v>86</v>
      </c>
      <c r="I104" s="16">
        <v>-203.82</v>
      </c>
      <c r="J104" s="16">
        <v>-1803.5219999999999</v>
      </c>
      <c r="K104" s="19">
        <f t="shared" si="2"/>
        <v>-2.2923180000000002E-3</v>
      </c>
      <c r="L104" s="16">
        <v>-2292.3180000000002</v>
      </c>
      <c r="M104" s="20" t="s">
        <v>86</v>
      </c>
    </row>
    <row r="105" spans="1:13" x14ac:dyDescent="0.3">
      <c r="A105" s="14" t="s">
        <v>134</v>
      </c>
      <c r="B105" s="15">
        <v>209</v>
      </c>
      <c r="C105" s="16">
        <v>-113.937</v>
      </c>
      <c r="D105" s="17">
        <v>16.22</v>
      </c>
      <c r="E105" s="18" t="s">
        <v>126</v>
      </c>
      <c r="F105" s="16">
        <v>-739.44</v>
      </c>
      <c r="G105" s="19" t="s">
        <v>121</v>
      </c>
      <c r="H105" s="16" t="s">
        <v>86</v>
      </c>
      <c r="I105" s="16">
        <v>-208.56</v>
      </c>
      <c r="J105" s="16">
        <v>-1811.25</v>
      </c>
      <c r="K105" s="19">
        <f t="shared" si="2"/>
        <v>-2.3425500000000001E-3</v>
      </c>
      <c r="L105" s="16">
        <v>-2342.5500000000002</v>
      </c>
      <c r="M105" s="20" t="s">
        <v>86</v>
      </c>
    </row>
    <row r="106" spans="1:13" x14ac:dyDescent="0.3">
      <c r="A106" s="14" t="s">
        <v>135</v>
      </c>
      <c r="B106" s="15">
        <v>211</v>
      </c>
      <c r="C106" s="16">
        <v>-113.611</v>
      </c>
      <c r="D106" s="17">
        <v>16.39</v>
      </c>
      <c r="E106" s="18" t="s">
        <v>126</v>
      </c>
      <c r="F106" s="16">
        <v>-729.96</v>
      </c>
      <c r="G106" s="31" t="s">
        <v>121</v>
      </c>
      <c r="H106" s="16" t="s">
        <v>86</v>
      </c>
      <c r="I106" s="16">
        <v>-198.13200000000001</v>
      </c>
      <c r="J106" s="16">
        <v>-1821.876</v>
      </c>
      <c r="K106" s="19">
        <f t="shared" si="2"/>
        <v>-2.3889180000000003E-3</v>
      </c>
      <c r="L106" s="16">
        <v>-2388.9180000000001</v>
      </c>
      <c r="M106" s="20" t="s">
        <v>86</v>
      </c>
    </row>
    <row r="107" spans="1:13" x14ac:dyDescent="0.3">
      <c r="A107" s="14" t="s">
        <v>136</v>
      </c>
      <c r="B107" s="15">
        <v>212</v>
      </c>
      <c r="C107" s="16">
        <v>-114.1</v>
      </c>
      <c r="D107" s="17">
        <v>16.59</v>
      </c>
      <c r="E107" s="18" t="s">
        <v>126</v>
      </c>
      <c r="F107" s="16">
        <v>-761.24400000000003</v>
      </c>
      <c r="G107" s="19" t="s">
        <v>121</v>
      </c>
      <c r="H107" s="16" t="s">
        <v>86</v>
      </c>
      <c r="I107" s="16">
        <v>-211.404</v>
      </c>
      <c r="J107" s="16">
        <v>-1838.298</v>
      </c>
      <c r="K107" s="19">
        <f t="shared" si="2"/>
        <v>-2.4410819999999998E-3</v>
      </c>
      <c r="L107" s="16">
        <v>-2441.0819999999999</v>
      </c>
      <c r="M107" s="20" t="s">
        <v>86</v>
      </c>
    </row>
    <row r="108" spans="1:13" x14ac:dyDescent="0.3">
      <c r="A108" s="14" t="s">
        <v>137</v>
      </c>
      <c r="B108" s="15">
        <v>214</v>
      </c>
      <c r="C108" s="16">
        <v>-114.1</v>
      </c>
      <c r="D108" s="17">
        <v>16.82</v>
      </c>
      <c r="E108" s="18" t="s">
        <v>90</v>
      </c>
      <c r="F108" s="16">
        <v>-820.96799999999996</v>
      </c>
      <c r="G108" s="31" t="s">
        <v>121</v>
      </c>
      <c r="H108" s="16" t="s">
        <v>86</v>
      </c>
      <c r="I108" s="16">
        <v>-230.364</v>
      </c>
      <c r="J108" s="16">
        <v>-1859.55</v>
      </c>
      <c r="K108" s="19">
        <f t="shared" si="2"/>
        <v>-2.4855179999999999E-3</v>
      </c>
      <c r="L108" s="16">
        <v>-2485.518</v>
      </c>
      <c r="M108" s="20" t="s">
        <v>86</v>
      </c>
    </row>
    <row r="109" spans="1:13" x14ac:dyDescent="0.3">
      <c r="A109" s="14" t="s">
        <v>138</v>
      </c>
      <c r="B109" s="15">
        <v>216</v>
      </c>
      <c r="C109" s="16">
        <v>-114.426</v>
      </c>
      <c r="D109" s="17">
        <v>17.05</v>
      </c>
      <c r="E109" s="18" t="s">
        <v>139</v>
      </c>
      <c r="F109" s="16">
        <v>-923.35199999999998</v>
      </c>
      <c r="G109" s="19" t="s">
        <v>121</v>
      </c>
      <c r="H109" s="16" t="s">
        <v>86</v>
      </c>
      <c r="I109" s="16">
        <v>-250.27199999999999</v>
      </c>
      <c r="J109" s="16">
        <v>-1883.7</v>
      </c>
      <c r="K109" s="19">
        <f t="shared" si="2"/>
        <v>-2.5270560000000002E-3</v>
      </c>
      <c r="L109" s="16">
        <v>-2527.056</v>
      </c>
      <c r="M109" s="20" t="s">
        <v>86</v>
      </c>
    </row>
    <row r="110" spans="1:13" x14ac:dyDescent="0.3">
      <c r="A110" s="14" t="s">
        <v>140</v>
      </c>
      <c r="B110" s="15">
        <v>218</v>
      </c>
      <c r="C110" s="16">
        <v>-114.426</v>
      </c>
      <c r="D110" s="17">
        <v>17.27</v>
      </c>
      <c r="E110" s="18" t="s">
        <v>139</v>
      </c>
      <c r="F110" s="16">
        <v>-1015.308</v>
      </c>
      <c r="G110" s="31" t="s">
        <v>121</v>
      </c>
      <c r="H110" s="16" t="s">
        <v>86</v>
      </c>
      <c r="I110" s="16">
        <v>-302.41199999999998</v>
      </c>
      <c r="J110" s="16">
        <v>-1907.85</v>
      </c>
      <c r="K110" s="19">
        <f t="shared" si="2"/>
        <v>-2.5656960000000001E-3</v>
      </c>
      <c r="L110" s="16">
        <v>-2565.6959999999999</v>
      </c>
      <c r="M110" s="20" t="s">
        <v>86</v>
      </c>
    </row>
    <row r="111" spans="1:13" x14ac:dyDescent="0.3">
      <c r="A111" s="14" t="s">
        <v>141</v>
      </c>
      <c r="B111" s="15">
        <v>220</v>
      </c>
      <c r="C111" s="16">
        <v>-114.426</v>
      </c>
      <c r="D111" s="17">
        <v>17.489999999999998</v>
      </c>
      <c r="E111" s="18" t="s">
        <v>139</v>
      </c>
      <c r="F111" s="16">
        <v>-1108.212</v>
      </c>
      <c r="G111" s="19" t="s">
        <v>121</v>
      </c>
      <c r="H111" s="16" t="s">
        <v>86</v>
      </c>
      <c r="I111" s="16">
        <v>-322.32</v>
      </c>
      <c r="J111" s="16">
        <v>-1934.8979999999999</v>
      </c>
      <c r="K111" s="19">
        <f t="shared" si="2"/>
        <v>-2.602404E-3</v>
      </c>
      <c r="L111" s="16">
        <v>-2602.404</v>
      </c>
      <c r="M111" s="20" t="s">
        <v>86</v>
      </c>
    </row>
    <row r="112" spans="1:13" x14ac:dyDescent="0.3">
      <c r="A112" s="14" t="s">
        <v>142</v>
      </c>
      <c r="B112" s="15">
        <v>221</v>
      </c>
      <c r="C112" s="16">
        <v>-114.752</v>
      </c>
      <c r="D112" s="17">
        <v>17.71</v>
      </c>
      <c r="E112" s="18" t="s">
        <v>139</v>
      </c>
      <c r="F112" s="16">
        <v>-1171.7280000000001</v>
      </c>
      <c r="G112" s="31" t="s">
        <v>121</v>
      </c>
      <c r="H112" s="16" t="s">
        <v>86</v>
      </c>
      <c r="I112" s="16">
        <v>-338.43599999999998</v>
      </c>
      <c r="J112" s="16">
        <v>-1967.742</v>
      </c>
      <c r="K112" s="19">
        <f t="shared" si="2"/>
        <v>-2.6410439999999999E-3</v>
      </c>
      <c r="L112" s="16">
        <v>-2641.0439999999999</v>
      </c>
      <c r="M112" s="20" t="s">
        <v>86</v>
      </c>
    </row>
    <row r="113" spans="1:15" x14ac:dyDescent="0.3">
      <c r="A113" s="14" t="s">
        <v>143</v>
      </c>
      <c r="B113" s="15">
        <v>223</v>
      </c>
      <c r="C113" s="16">
        <v>-114.91500000000001</v>
      </c>
      <c r="D113" s="17">
        <v>17.920000000000002</v>
      </c>
      <c r="E113" s="18" t="s">
        <v>126</v>
      </c>
      <c r="F113" s="16">
        <v>-1196.376</v>
      </c>
      <c r="G113" s="19" t="s">
        <v>121</v>
      </c>
      <c r="H113" s="16" t="s">
        <v>86</v>
      </c>
      <c r="I113" s="16">
        <v>-343.17599999999999</v>
      </c>
      <c r="J113" s="16">
        <v>-2003.4839999999999</v>
      </c>
      <c r="K113" s="19">
        <f t="shared" si="2"/>
        <v>-2.6719560000000001E-3</v>
      </c>
      <c r="L113" s="16">
        <v>-2671.9560000000001</v>
      </c>
      <c r="M113" s="20" t="s">
        <v>86</v>
      </c>
    </row>
    <row r="114" spans="1:15" x14ac:dyDescent="0.3">
      <c r="A114" s="14" t="s">
        <v>144</v>
      </c>
      <c r="B114" s="15">
        <v>225</v>
      </c>
      <c r="C114" s="16">
        <v>-115.241</v>
      </c>
      <c r="D114" s="17">
        <v>18.13</v>
      </c>
      <c r="E114" s="18" t="s">
        <v>126</v>
      </c>
      <c r="F114" s="16">
        <v>-1188.7919999999999</v>
      </c>
      <c r="G114" s="31" t="s">
        <v>121</v>
      </c>
      <c r="H114" s="16" t="s">
        <v>86</v>
      </c>
      <c r="I114" s="16">
        <v>-314.73599999999999</v>
      </c>
      <c r="J114" s="16">
        <v>-2043.09</v>
      </c>
      <c r="K114" s="19">
        <f t="shared" si="2"/>
        <v>-2.7009360000000001E-3</v>
      </c>
      <c r="L114" s="16">
        <v>-2700.9360000000001</v>
      </c>
      <c r="M114" s="20" t="s">
        <v>86</v>
      </c>
    </row>
    <row r="115" spans="1:15" x14ac:dyDescent="0.3">
      <c r="A115" s="14" t="s">
        <v>145</v>
      </c>
      <c r="B115" s="15">
        <v>226</v>
      </c>
      <c r="C115" s="16">
        <v>-115.404</v>
      </c>
      <c r="D115" s="17">
        <v>18.350000000000001</v>
      </c>
      <c r="E115" s="18" t="s">
        <v>126</v>
      </c>
      <c r="F115" s="16">
        <v>-1137.5999999999999</v>
      </c>
      <c r="G115" s="19" t="s">
        <v>121</v>
      </c>
      <c r="H115" s="16" t="s">
        <v>86</v>
      </c>
      <c r="I115" s="16">
        <v>-261.64800000000002</v>
      </c>
      <c r="J115" s="16">
        <v>-2082.6959999999999</v>
      </c>
      <c r="K115" s="19">
        <f t="shared" si="2"/>
        <v>-2.730882E-3</v>
      </c>
      <c r="L115" s="16">
        <v>-2730.8820000000001</v>
      </c>
      <c r="M115" s="20" t="s">
        <v>86</v>
      </c>
    </row>
    <row r="116" spans="1:15" x14ac:dyDescent="0.3">
      <c r="A116" s="14" t="s">
        <v>146</v>
      </c>
      <c r="B116" s="15">
        <v>228</v>
      </c>
      <c r="C116" s="16">
        <v>-115.73</v>
      </c>
      <c r="D116" s="17">
        <v>18.57</v>
      </c>
      <c r="E116" s="18" t="s">
        <v>126</v>
      </c>
      <c r="F116" s="16">
        <v>-1038.06</v>
      </c>
      <c r="G116" s="31" t="s">
        <v>121</v>
      </c>
      <c r="H116" s="16" t="s">
        <v>86</v>
      </c>
      <c r="I116" s="16">
        <v>-228.46799999999999</v>
      </c>
      <c r="J116" s="16">
        <v>-2121.3359999999998</v>
      </c>
      <c r="K116" s="19">
        <f t="shared" si="2"/>
        <v>-2.7608279999999999E-3</v>
      </c>
      <c r="L116" s="16">
        <v>-2760.828</v>
      </c>
      <c r="M116" s="20" t="s">
        <v>86</v>
      </c>
    </row>
    <row r="117" spans="1:15" x14ac:dyDescent="0.3">
      <c r="A117" s="14" t="s">
        <v>147</v>
      </c>
      <c r="B117" s="15">
        <v>229</v>
      </c>
      <c r="C117" s="16">
        <v>-115.56699999999999</v>
      </c>
      <c r="D117" s="17">
        <v>18.84</v>
      </c>
      <c r="E117" s="18" t="s">
        <v>126</v>
      </c>
      <c r="F117" s="16">
        <v>-941.36400000000003</v>
      </c>
      <c r="G117" s="19" t="s">
        <v>121</v>
      </c>
      <c r="H117" s="16" t="s">
        <v>86</v>
      </c>
      <c r="I117" s="16">
        <v>-196.23599999999999</v>
      </c>
      <c r="J117" s="16">
        <v>-2160.942</v>
      </c>
      <c r="K117" s="19">
        <f t="shared" si="2"/>
        <v>-2.8023660000000001E-3</v>
      </c>
      <c r="L117" s="16">
        <v>-2802.366</v>
      </c>
      <c r="M117" s="20" t="s">
        <v>86</v>
      </c>
    </row>
    <row r="118" spans="1:15" x14ac:dyDescent="0.3">
      <c r="A118" s="14" t="s">
        <v>148</v>
      </c>
      <c r="B118" s="15">
        <v>231</v>
      </c>
      <c r="C118" s="16">
        <v>-115.893</v>
      </c>
      <c r="D118" s="17">
        <v>19.12</v>
      </c>
      <c r="E118" s="18" t="s">
        <v>126</v>
      </c>
      <c r="F118" s="16">
        <v>-843.72</v>
      </c>
      <c r="G118" s="31" t="s">
        <v>121</v>
      </c>
      <c r="H118" s="16" t="s">
        <v>86</v>
      </c>
      <c r="I118" s="16">
        <v>-187.70400000000001</v>
      </c>
      <c r="J118" s="16">
        <v>-2202.48</v>
      </c>
      <c r="K118" s="19">
        <f t="shared" si="2"/>
        <v>-2.8458359999999996E-3</v>
      </c>
      <c r="L118" s="16">
        <v>-2845.8359999999998</v>
      </c>
      <c r="M118" s="20" t="s">
        <v>86</v>
      </c>
    </row>
    <row r="119" spans="1:15" x14ac:dyDescent="0.3">
      <c r="A119" s="14" t="s">
        <v>149</v>
      </c>
      <c r="B119" s="15">
        <v>233</v>
      </c>
      <c r="C119" s="16">
        <v>-115.893</v>
      </c>
      <c r="D119" s="17">
        <v>19.420000000000002</v>
      </c>
      <c r="E119" s="18" t="s">
        <v>90</v>
      </c>
      <c r="F119" s="16">
        <v>-798.21600000000001</v>
      </c>
      <c r="G119" s="19" t="s">
        <v>121</v>
      </c>
      <c r="H119" s="16" t="s">
        <v>86</v>
      </c>
      <c r="I119" s="16">
        <v>-163.05600000000001</v>
      </c>
      <c r="J119" s="16">
        <v>-2253.6779999999999</v>
      </c>
      <c r="K119" s="19">
        <f t="shared" si="2"/>
        <v>-2.8815780000000001E-3</v>
      </c>
      <c r="L119" s="16">
        <v>-2881.578</v>
      </c>
      <c r="M119" s="20" t="s">
        <v>86</v>
      </c>
    </row>
    <row r="120" spans="1:15" x14ac:dyDescent="0.3">
      <c r="A120" s="14" t="s">
        <v>150</v>
      </c>
      <c r="B120" s="15">
        <v>235</v>
      </c>
      <c r="C120" s="16">
        <v>-116.21899999999999</v>
      </c>
      <c r="D120" s="17">
        <v>19.72</v>
      </c>
      <c r="E120" s="18" t="s">
        <v>126</v>
      </c>
      <c r="F120" s="16">
        <v>-808.64400000000001</v>
      </c>
      <c r="G120" s="31" t="s">
        <v>121</v>
      </c>
      <c r="H120" s="16" t="s">
        <v>86</v>
      </c>
      <c r="I120" s="16">
        <v>-188.65199999999999</v>
      </c>
      <c r="J120" s="16">
        <v>-2304.8760000000002</v>
      </c>
      <c r="K120" s="19">
        <f t="shared" si="2"/>
        <v>-2.9144219999999998E-3</v>
      </c>
      <c r="L120" s="16">
        <v>-2914.422</v>
      </c>
      <c r="M120" s="20" t="s">
        <v>86</v>
      </c>
    </row>
    <row r="121" spans="1:15" x14ac:dyDescent="0.3">
      <c r="A121" s="14" t="s">
        <v>151</v>
      </c>
      <c r="B121" s="15">
        <v>236</v>
      </c>
      <c r="C121" s="16">
        <v>-116.38200000000001</v>
      </c>
      <c r="D121" s="17">
        <v>19.97</v>
      </c>
      <c r="E121" s="18" t="s">
        <v>126</v>
      </c>
      <c r="F121" s="16">
        <v>-855.096</v>
      </c>
      <c r="G121" s="19" t="s">
        <v>121</v>
      </c>
      <c r="H121" s="16" t="s">
        <v>86</v>
      </c>
      <c r="I121" s="16">
        <v>-224.67599999999999</v>
      </c>
      <c r="J121" s="16">
        <v>-2358.9720000000002</v>
      </c>
      <c r="K121" s="19">
        <f t="shared" si="2"/>
        <v>-2.9443679999999997E-3</v>
      </c>
      <c r="L121" s="16">
        <v>-2944.3679999999999</v>
      </c>
      <c r="M121" s="20" t="s">
        <v>86</v>
      </c>
    </row>
    <row r="122" spans="1:15" x14ac:dyDescent="0.3">
      <c r="A122" s="14" t="s">
        <v>152</v>
      </c>
      <c r="B122" s="15">
        <v>238</v>
      </c>
      <c r="C122" s="16">
        <v>-116.708</v>
      </c>
      <c r="D122" s="17">
        <v>20.239999999999998</v>
      </c>
      <c r="E122" s="18" t="s">
        <v>139</v>
      </c>
      <c r="F122" s="16">
        <v>-1035.2159999999999</v>
      </c>
      <c r="G122" s="31" t="s">
        <v>121</v>
      </c>
      <c r="H122" s="16" t="s">
        <v>86</v>
      </c>
      <c r="I122" s="16">
        <v>-280.608</v>
      </c>
      <c r="J122" s="16">
        <v>-2406.306</v>
      </c>
      <c r="K122" s="19">
        <f t="shared" si="2"/>
        <v>-2.974314E-3</v>
      </c>
      <c r="L122" s="16">
        <v>-2974.3139999999999</v>
      </c>
      <c r="M122" s="20" t="s">
        <v>86</v>
      </c>
    </row>
    <row r="123" spans="1:15" s="28" customFormat="1" x14ac:dyDescent="0.3">
      <c r="A123" s="22" t="s">
        <v>153</v>
      </c>
      <c r="B123" s="23">
        <v>240</v>
      </c>
      <c r="C123" s="24">
        <v>-116.871</v>
      </c>
      <c r="D123" s="25">
        <v>20.47</v>
      </c>
      <c r="E123" s="18" t="s">
        <v>139</v>
      </c>
      <c r="F123" s="24">
        <v>-1187.8440000000001</v>
      </c>
      <c r="G123" s="26" t="s">
        <v>121</v>
      </c>
      <c r="H123" s="24" t="s">
        <v>86</v>
      </c>
      <c r="I123" s="24">
        <v>-315.68400000000003</v>
      </c>
      <c r="J123" s="24">
        <v>-2443.98</v>
      </c>
      <c r="K123" s="19">
        <f t="shared" si="2"/>
        <v>-2.99943E-3</v>
      </c>
      <c r="L123" s="24">
        <v>-2999.43</v>
      </c>
      <c r="M123" s="27" t="s">
        <v>86</v>
      </c>
      <c r="N123" s="78" t="s">
        <v>154</v>
      </c>
      <c r="O123" s="79"/>
    </row>
    <row r="124" spans="1:15" x14ac:dyDescent="0.3">
      <c r="A124" s="14" t="s">
        <v>155</v>
      </c>
      <c r="B124" s="15">
        <v>241</v>
      </c>
      <c r="C124" s="16">
        <v>-117.197</v>
      </c>
      <c r="D124" s="17">
        <v>20.71</v>
      </c>
      <c r="E124" s="18" t="s">
        <v>139</v>
      </c>
      <c r="F124" s="16">
        <v>-1212.492</v>
      </c>
      <c r="G124" s="31" t="s">
        <v>121</v>
      </c>
      <c r="H124" s="16" t="s">
        <v>86</v>
      </c>
      <c r="I124" s="16">
        <v>-261.64800000000002</v>
      </c>
      <c r="J124" s="16">
        <v>-2477.79</v>
      </c>
      <c r="K124" s="19">
        <f t="shared" si="2"/>
        <v>-3.0235800000000001E-3</v>
      </c>
      <c r="L124" s="16">
        <v>-3023.58</v>
      </c>
      <c r="M124" s="20" t="s">
        <v>86</v>
      </c>
    </row>
    <row r="125" spans="1:15" x14ac:dyDescent="0.3">
      <c r="A125" s="14" t="s">
        <v>156</v>
      </c>
      <c r="B125" s="15">
        <v>243</v>
      </c>
      <c r="C125" s="16">
        <v>-117.36</v>
      </c>
      <c r="D125" s="17">
        <v>20.94</v>
      </c>
      <c r="E125" s="18" t="s">
        <v>126</v>
      </c>
      <c r="F125" s="16">
        <v>-1020.996</v>
      </c>
      <c r="G125" s="19" t="s">
        <v>121</v>
      </c>
      <c r="H125" s="16" t="s">
        <v>86</v>
      </c>
      <c r="I125" s="16">
        <v>-178.22399999999999</v>
      </c>
      <c r="J125" s="16">
        <v>-2511.6</v>
      </c>
      <c r="K125" s="19">
        <f t="shared" si="2"/>
        <v>-3.048696E-3</v>
      </c>
      <c r="L125" s="16">
        <v>-3048.6959999999999</v>
      </c>
      <c r="M125" s="20" t="s">
        <v>86</v>
      </c>
    </row>
    <row r="126" spans="1:15" x14ac:dyDescent="0.3">
      <c r="A126" s="14" t="s">
        <v>157</v>
      </c>
      <c r="B126" s="15">
        <v>244</v>
      </c>
      <c r="C126" s="16">
        <v>-117.849</v>
      </c>
      <c r="D126" s="17">
        <v>21.17</v>
      </c>
      <c r="E126" s="18" t="s">
        <v>90</v>
      </c>
      <c r="F126" s="16">
        <v>-858.88800000000003</v>
      </c>
      <c r="G126" s="31" t="s">
        <v>121</v>
      </c>
      <c r="H126" s="16" t="s">
        <v>86</v>
      </c>
      <c r="I126" s="16">
        <v>-151.68</v>
      </c>
      <c r="J126" s="16">
        <v>-2544.444</v>
      </c>
      <c r="K126" s="19">
        <f t="shared" si="2"/>
        <v>-3.0709140000000001E-3</v>
      </c>
      <c r="L126" s="16">
        <v>-3070.9140000000002</v>
      </c>
      <c r="M126" s="20" t="s">
        <v>86</v>
      </c>
    </row>
    <row r="127" spans="1:15" x14ac:dyDescent="0.3">
      <c r="A127" s="14" t="s">
        <v>158</v>
      </c>
      <c r="B127" s="15">
        <v>246</v>
      </c>
      <c r="C127" s="16">
        <v>-117.68600000000001</v>
      </c>
      <c r="D127" s="17">
        <v>21.45</v>
      </c>
      <c r="E127" s="18" t="s">
        <v>126</v>
      </c>
      <c r="F127" s="16">
        <v>-840.87599999999998</v>
      </c>
      <c r="G127" s="19" t="s">
        <v>121</v>
      </c>
      <c r="H127" s="16" t="s">
        <v>86</v>
      </c>
      <c r="I127" s="16">
        <v>-151.68</v>
      </c>
      <c r="J127" s="16">
        <v>-2581.152</v>
      </c>
      <c r="K127" s="19">
        <f t="shared" si="2"/>
        <v>-3.0969960000000003E-3</v>
      </c>
      <c r="L127" s="16">
        <v>-3096.9960000000001</v>
      </c>
      <c r="M127" s="20" t="s">
        <v>86</v>
      </c>
    </row>
    <row r="128" spans="1:15" x14ac:dyDescent="0.3">
      <c r="A128" s="14" t="s">
        <v>159</v>
      </c>
      <c r="B128" s="15">
        <v>248</v>
      </c>
      <c r="C128" s="16">
        <v>-117.68600000000001</v>
      </c>
      <c r="D128" s="17">
        <v>21.74</v>
      </c>
      <c r="E128" s="18" t="s">
        <v>139</v>
      </c>
      <c r="F128" s="16">
        <v>-920.50800000000004</v>
      </c>
      <c r="G128" s="31" t="s">
        <v>121</v>
      </c>
      <c r="H128" s="16" t="s">
        <v>86</v>
      </c>
      <c r="I128" s="16">
        <v>-195.28800000000001</v>
      </c>
      <c r="J128" s="16">
        <v>-2621.7240000000002</v>
      </c>
      <c r="K128" s="19">
        <f t="shared" si="2"/>
        <v>-3.1230780000000001E-3</v>
      </c>
      <c r="L128" s="16">
        <v>-3123.078</v>
      </c>
      <c r="M128" s="20" t="s">
        <v>86</v>
      </c>
    </row>
    <row r="129" spans="1:13" x14ac:dyDescent="0.3">
      <c r="A129" s="14" t="s">
        <v>160</v>
      </c>
      <c r="B129" s="15">
        <v>250</v>
      </c>
      <c r="C129" s="16">
        <v>-117.849</v>
      </c>
      <c r="D129" s="17">
        <v>22.02</v>
      </c>
      <c r="E129" s="18" t="s">
        <v>139</v>
      </c>
      <c r="F129" s="16">
        <v>-1125.2760000000001</v>
      </c>
      <c r="G129" s="19" t="s">
        <v>121</v>
      </c>
      <c r="H129" s="16" t="s">
        <v>86</v>
      </c>
      <c r="I129" s="16">
        <v>-279.66000000000003</v>
      </c>
      <c r="J129" s="16">
        <v>-2665.194</v>
      </c>
      <c r="K129" s="19">
        <f t="shared" si="2"/>
        <v>-3.1452959999999997E-3</v>
      </c>
      <c r="L129" s="16">
        <v>-3145.2959999999998</v>
      </c>
      <c r="M129" s="20" t="s">
        <v>86</v>
      </c>
    </row>
    <row r="130" spans="1:13" x14ac:dyDescent="0.3">
      <c r="A130" s="14" t="s">
        <v>161</v>
      </c>
      <c r="B130" s="15">
        <v>251</v>
      </c>
      <c r="C130" s="16">
        <v>-117.849</v>
      </c>
      <c r="D130" s="17">
        <v>22.3</v>
      </c>
      <c r="E130" s="18" t="s">
        <v>139</v>
      </c>
      <c r="F130" s="16">
        <v>-1222.92</v>
      </c>
      <c r="G130" s="31" t="s">
        <v>121</v>
      </c>
      <c r="H130" s="16" t="s">
        <v>86</v>
      </c>
      <c r="I130" s="16">
        <v>-264.49200000000002</v>
      </c>
      <c r="J130" s="16">
        <v>-2716.3919999999998</v>
      </c>
      <c r="K130" s="19">
        <f t="shared" si="2"/>
        <v>-3.1636500000000001E-3</v>
      </c>
      <c r="L130" s="16">
        <v>-3163.65</v>
      </c>
      <c r="M130" s="20" t="s">
        <v>86</v>
      </c>
    </row>
    <row r="131" spans="1:13" x14ac:dyDescent="0.3">
      <c r="A131" s="14" t="s">
        <v>162</v>
      </c>
      <c r="B131" s="15">
        <v>253</v>
      </c>
      <c r="C131" s="16">
        <v>-117.68600000000001</v>
      </c>
      <c r="D131" s="17">
        <v>22.57</v>
      </c>
      <c r="E131" s="18" t="s">
        <v>139</v>
      </c>
      <c r="F131" s="16">
        <v>-1016.256</v>
      </c>
      <c r="G131" s="19" t="s">
        <v>121</v>
      </c>
      <c r="H131" s="16" t="s">
        <v>86</v>
      </c>
      <c r="I131" s="16">
        <v>-160.21199999999999</v>
      </c>
      <c r="J131" s="16">
        <v>-2773.386</v>
      </c>
      <c r="K131" s="19">
        <f t="shared" si="2"/>
        <v>-3.1829699999999998E-3</v>
      </c>
      <c r="L131" s="16">
        <v>-3182.97</v>
      </c>
      <c r="M131" s="20" t="s">
        <v>86</v>
      </c>
    </row>
    <row r="132" spans="1:13" x14ac:dyDescent="0.3">
      <c r="A132" s="14" t="s">
        <v>163</v>
      </c>
      <c r="B132" s="15">
        <v>255</v>
      </c>
      <c r="C132" s="16">
        <v>-118.012</v>
      </c>
      <c r="D132" s="17">
        <v>22.83</v>
      </c>
      <c r="E132" s="18" t="s">
        <v>139</v>
      </c>
      <c r="F132" s="16">
        <v>-889.22400000000005</v>
      </c>
      <c r="G132" s="31" t="s">
        <v>121</v>
      </c>
      <c r="H132" s="16" t="s">
        <v>86</v>
      </c>
      <c r="I132" s="16">
        <v>-125.136</v>
      </c>
      <c r="J132" s="16">
        <v>-2828.4479999999999</v>
      </c>
      <c r="K132" s="19">
        <f t="shared" ref="K132:K195" si="4">L132/10^6</f>
        <v>-3.2061540000000001E-3</v>
      </c>
      <c r="L132" s="16">
        <v>-3206.154</v>
      </c>
      <c r="M132" s="20" t="s">
        <v>86</v>
      </c>
    </row>
    <row r="133" spans="1:13" x14ac:dyDescent="0.3">
      <c r="A133" s="14" t="s">
        <v>164</v>
      </c>
      <c r="B133" s="15">
        <v>257</v>
      </c>
      <c r="C133" s="16">
        <v>-118.33799999999999</v>
      </c>
      <c r="D133" s="17">
        <v>23.07</v>
      </c>
      <c r="E133" s="18" t="s">
        <v>139</v>
      </c>
      <c r="F133" s="16">
        <v>-877.84799999999996</v>
      </c>
      <c r="G133" s="19" t="s">
        <v>121</v>
      </c>
      <c r="H133" s="16" t="s">
        <v>86</v>
      </c>
      <c r="I133" s="16">
        <v>-136.512</v>
      </c>
      <c r="J133" s="16">
        <v>-2876.748</v>
      </c>
      <c r="K133" s="19">
        <f t="shared" si="4"/>
        <v>-3.222576E-3</v>
      </c>
      <c r="L133" s="16">
        <v>-3222.576</v>
      </c>
      <c r="M133" s="20" t="s">
        <v>86</v>
      </c>
    </row>
    <row r="134" spans="1:13" x14ac:dyDescent="0.3">
      <c r="A134" s="14" t="s">
        <v>165</v>
      </c>
      <c r="B134" s="15">
        <v>258</v>
      </c>
      <c r="C134" s="16">
        <v>-118.33799999999999</v>
      </c>
      <c r="D134" s="17">
        <v>23.28</v>
      </c>
      <c r="E134" s="18" t="s">
        <v>139</v>
      </c>
      <c r="F134" s="16">
        <v>-920.50800000000004</v>
      </c>
      <c r="G134" s="31" t="s">
        <v>121</v>
      </c>
      <c r="H134" s="16" t="s">
        <v>86</v>
      </c>
      <c r="I134" s="16">
        <v>-185.80799999999999</v>
      </c>
      <c r="J134" s="16">
        <v>-2921.1840000000002</v>
      </c>
      <c r="K134" s="19">
        <f t="shared" si="4"/>
        <v>-3.2399640000000001E-3</v>
      </c>
      <c r="L134" s="16">
        <v>-3239.9639999999999</v>
      </c>
      <c r="M134" s="20" t="s">
        <v>86</v>
      </c>
    </row>
    <row r="135" spans="1:13" x14ac:dyDescent="0.3">
      <c r="A135" s="14" t="s">
        <v>166</v>
      </c>
      <c r="B135" s="15">
        <v>260</v>
      </c>
      <c r="C135" s="16">
        <v>-118.501</v>
      </c>
      <c r="D135" s="17">
        <v>23.51</v>
      </c>
      <c r="E135" s="18" t="s">
        <v>139</v>
      </c>
      <c r="F135" s="16">
        <v>-1120.5360000000001</v>
      </c>
      <c r="G135" s="19" t="s">
        <v>121</v>
      </c>
      <c r="H135" s="16" t="s">
        <v>86</v>
      </c>
      <c r="I135" s="16">
        <v>-262.596</v>
      </c>
      <c r="J135" s="16">
        <v>-2961.7559999999999</v>
      </c>
      <c r="K135" s="19">
        <f t="shared" si="4"/>
        <v>-3.256386E-3</v>
      </c>
      <c r="L135" s="16">
        <v>-3256.386</v>
      </c>
      <c r="M135" s="20" t="s">
        <v>86</v>
      </c>
    </row>
    <row r="136" spans="1:13" x14ac:dyDescent="0.3">
      <c r="A136" s="14" t="s">
        <v>167</v>
      </c>
      <c r="B136" s="15">
        <v>261</v>
      </c>
      <c r="C136" s="16">
        <v>-118.664</v>
      </c>
      <c r="D136" s="17">
        <v>23.75</v>
      </c>
      <c r="E136" s="18" t="s">
        <v>139</v>
      </c>
      <c r="F136" s="16">
        <v>-1244.7239999999999</v>
      </c>
      <c r="G136" s="31" t="s">
        <v>121</v>
      </c>
      <c r="H136" s="16" t="s">
        <v>86</v>
      </c>
      <c r="I136" s="16">
        <v>-274.92</v>
      </c>
      <c r="J136" s="16">
        <v>-3001.3620000000001</v>
      </c>
      <c r="K136" s="19">
        <f t="shared" si="4"/>
        <v>-3.2708760000000003E-3</v>
      </c>
      <c r="L136" s="16">
        <v>-3270.8760000000002</v>
      </c>
      <c r="M136" s="20" t="s">
        <v>86</v>
      </c>
    </row>
    <row r="137" spans="1:13" x14ac:dyDescent="0.3">
      <c r="A137" s="14" t="s">
        <v>168</v>
      </c>
      <c r="B137" s="15">
        <v>263</v>
      </c>
      <c r="C137" s="16">
        <v>-118.664</v>
      </c>
      <c r="D137" s="17">
        <v>24.02</v>
      </c>
      <c r="E137" s="18" t="s">
        <v>139</v>
      </c>
      <c r="F137" s="16">
        <v>-1072.1880000000001</v>
      </c>
      <c r="G137" s="19" t="s">
        <v>121</v>
      </c>
      <c r="H137" s="16" t="s">
        <v>86</v>
      </c>
      <c r="I137" s="16">
        <v>-152.62799999999999</v>
      </c>
      <c r="J137" s="16">
        <v>-3043.866</v>
      </c>
      <c r="K137" s="19">
        <f t="shared" si="4"/>
        <v>-3.2930939999999999E-3</v>
      </c>
      <c r="L137" s="16">
        <v>-3293.0940000000001</v>
      </c>
      <c r="M137" s="20" t="s">
        <v>86</v>
      </c>
    </row>
    <row r="138" spans="1:13" x14ac:dyDescent="0.3">
      <c r="A138" s="14" t="s">
        <v>169</v>
      </c>
      <c r="B138" s="15">
        <v>265</v>
      </c>
      <c r="C138" s="16">
        <v>-118.99</v>
      </c>
      <c r="D138" s="17">
        <v>24.27</v>
      </c>
      <c r="E138" s="18" t="s">
        <v>139</v>
      </c>
      <c r="F138" s="16">
        <v>-880.69200000000001</v>
      </c>
      <c r="G138" s="31" t="s">
        <v>121</v>
      </c>
      <c r="H138" s="16" t="s">
        <v>86</v>
      </c>
      <c r="I138" s="16">
        <v>-125.136</v>
      </c>
      <c r="J138" s="16">
        <v>-3083.4720000000002</v>
      </c>
      <c r="K138" s="19">
        <f t="shared" si="4"/>
        <v>-3.3182099999999998E-3</v>
      </c>
      <c r="L138" s="16">
        <v>-3318.21</v>
      </c>
      <c r="M138" s="20" t="s">
        <v>86</v>
      </c>
    </row>
    <row r="139" spans="1:13" x14ac:dyDescent="0.3">
      <c r="A139" s="14" t="s">
        <v>170</v>
      </c>
      <c r="B139" s="15">
        <v>266</v>
      </c>
      <c r="C139" s="16">
        <v>-118.99</v>
      </c>
      <c r="D139" s="17">
        <v>24.54</v>
      </c>
      <c r="E139" s="18" t="s">
        <v>139</v>
      </c>
      <c r="F139" s="16">
        <v>-875.952</v>
      </c>
      <c r="G139" s="19" t="s">
        <v>121</v>
      </c>
      <c r="H139" s="16" t="s">
        <v>86</v>
      </c>
      <c r="I139" s="16">
        <v>-132.72</v>
      </c>
      <c r="J139" s="16">
        <v>-3120.18</v>
      </c>
      <c r="K139" s="19">
        <f t="shared" si="4"/>
        <v>-3.344292E-3</v>
      </c>
      <c r="L139" s="16">
        <v>-3344.2919999999999</v>
      </c>
      <c r="M139" s="20" t="s">
        <v>86</v>
      </c>
    </row>
    <row r="140" spans="1:13" x14ac:dyDescent="0.3">
      <c r="A140" s="14" t="s">
        <v>171</v>
      </c>
      <c r="B140" s="15">
        <v>268</v>
      </c>
      <c r="C140" s="16">
        <v>-118.99</v>
      </c>
      <c r="D140" s="17">
        <v>24.83</v>
      </c>
      <c r="E140" s="18" t="s">
        <v>139</v>
      </c>
      <c r="F140" s="16">
        <v>-958.428</v>
      </c>
      <c r="G140" s="31" t="s">
        <v>121</v>
      </c>
      <c r="H140" s="16" t="s">
        <v>86</v>
      </c>
      <c r="I140" s="16">
        <v>-187.70400000000001</v>
      </c>
      <c r="J140" s="16">
        <v>-3153.99</v>
      </c>
      <c r="K140" s="19">
        <f t="shared" si="4"/>
        <v>-3.3684420000000001E-3</v>
      </c>
      <c r="L140" s="16">
        <v>-3368.442</v>
      </c>
      <c r="M140" s="20" t="s">
        <v>86</v>
      </c>
    </row>
    <row r="141" spans="1:13" x14ac:dyDescent="0.3">
      <c r="A141" s="14" t="s">
        <v>172</v>
      </c>
      <c r="B141" s="15">
        <v>270</v>
      </c>
      <c r="C141" s="16">
        <v>-119.15300000000001</v>
      </c>
      <c r="D141" s="17">
        <v>25.1</v>
      </c>
      <c r="E141" s="18" t="s">
        <v>139</v>
      </c>
      <c r="F141" s="16">
        <v>-1168.884</v>
      </c>
      <c r="G141" s="19" t="s">
        <v>121</v>
      </c>
      <c r="H141" s="16" t="s">
        <v>86</v>
      </c>
      <c r="I141" s="16">
        <v>-243.636</v>
      </c>
      <c r="J141" s="16">
        <v>-3181.038</v>
      </c>
      <c r="K141" s="19">
        <f t="shared" si="4"/>
        <v>-3.3877620000000003E-3</v>
      </c>
      <c r="L141" s="16">
        <v>-3387.7620000000002</v>
      </c>
      <c r="M141" s="20" t="s">
        <v>86</v>
      </c>
    </row>
    <row r="142" spans="1:13" x14ac:dyDescent="0.3">
      <c r="A142" s="14" t="s">
        <v>173</v>
      </c>
      <c r="B142" s="15">
        <v>272</v>
      </c>
      <c r="C142" s="16">
        <v>-118.99</v>
      </c>
      <c r="D142" s="17">
        <v>25.36</v>
      </c>
      <c r="E142" s="18" t="s">
        <v>139</v>
      </c>
      <c r="F142" s="16">
        <v>-1274.1120000000001</v>
      </c>
      <c r="G142" s="31" t="s">
        <v>121</v>
      </c>
      <c r="H142" s="16" t="s">
        <v>86</v>
      </c>
      <c r="I142" s="16">
        <v>-253.11600000000001</v>
      </c>
      <c r="J142" s="16">
        <v>-3206.154</v>
      </c>
      <c r="K142" s="19">
        <f t="shared" si="4"/>
        <v>-3.4090140000000001E-3</v>
      </c>
      <c r="L142" s="16">
        <v>-3409.0140000000001</v>
      </c>
      <c r="M142" s="20" t="s">
        <v>86</v>
      </c>
    </row>
    <row r="143" spans="1:13" x14ac:dyDescent="0.3">
      <c r="A143" s="14" t="s">
        <v>174</v>
      </c>
      <c r="B143" s="15">
        <v>274</v>
      </c>
      <c r="C143" s="16">
        <v>-119.15300000000001</v>
      </c>
      <c r="D143" s="17">
        <v>25.58</v>
      </c>
      <c r="E143" s="18" t="s">
        <v>139</v>
      </c>
      <c r="F143" s="16">
        <v>-1215.336</v>
      </c>
      <c r="G143" s="19" t="s">
        <v>121</v>
      </c>
      <c r="H143" s="16" t="s">
        <v>86</v>
      </c>
      <c r="I143" s="16">
        <v>-167.79599999999999</v>
      </c>
      <c r="J143" s="16">
        <v>-3223.5419999999999</v>
      </c>
      <c r="K143" s="19">
        <f t="shared" si="4"/>
        <v>-3.4331640000000003E-3</v>
      </c>
      <c r="L143" s="16">
        <v>-3433.1640000000002</v>
      </c>
      <c r="M143" s="20" t="s">
        <v>86</v>
      </c>
    </row>
    <row r="144" spans="1:13" x14ac:dyDescent="0.3">
      <c r="A144" s="14" t="s">
        <v>175</v>
      </c>
      <c r="B144" s="15">
        <v>275</v>
      </c>
      <c r="C144" s="16">
        <v>-119.15300000000001</v>
      </c>
      <c r="D144" s="17">
        <v>25.8</v>
      </c>
      <c r="E144" s="18" t="s">
        <v>139</v>
      </c>
      <c r="F144" s="16">
        <v>-1057.02</v>
      </c>
      <c r="G144" s="31" t="s">
        <v>121</v>
      </c>
      <c r="H144" s="16" t="s">
        <v>86</v>
      </c>
      <c r="I144" s="16">
        <v>-127.032</v>
      </c>
      <c r="J144" s="16">
        <v>-3238.0320000000002</v>
      </c>
      <c r="K144" s="19">
        <f t="shared" si="4"/>
        <v>-3.4495859999999997E-3</v>
      </c>
      <c r="L144" s="16">
        <v>-3449.5859999999998</v>
      </c>
      <c r="M144" s="20" t="s">
        <v>86</v>
      </c>
    </row>
    <row r="145" spans="1:13" x14ac:dyDescent="0.3">
      <c r="A145" s="14" t="s">
        <v>176</v>
      </c>
      <c r="B145" s="15">
        <v>277</v>
      </c>
      <c r="C145" s="16">
        <v>-119.316</v>
      </c>
      <c r="D145" s="17">
        <v>26.03</v>
      </c>
      <c r="E145" s="18" t="s">
        <v>139</v>
      </c>
      <c r="F145" s="16">
        <v>-961.27200000000005</v>
      </c>
      <c r="G145" s="19" t="s">
        <v>121</v>
      </c>
      <c r="H145" s="16" t="s">
        <v>86</v>
      </c>
      <c r="I145" s="16">
        <v>-86.268000000000001</v>
      </c>
      <c r="J145" s="16">
        <v>-3253.4879999999998</v>
      </c>
      <c r="K145" s="19">
        <f t="shared" si="4"/>
        <v>-3.4611780000000001E-3</v>
      </c>
      <c r="L145" s="16">
        <v>-3461.1779999999999</v>
      </c>
      <c r="M145" s="20" t="s">
        <v>86</v>
      </c>
    </row>
    <row r="146" spans="1:13" x14ac:dyDescent="0.3">
      <c r="A146" s="14" t="s">
        <v>177</v>
      </c>
      <c r="B146" s="15">
        <v>278</v>
      </c>
      <c r="C146" s="16">
        <v>-119.479</v>
      </c>
      <c r="D146" s="17">
        <v>26.25</v>
      </c>
      <c r="E146" s="18" t="s">
        <v>139</v>
      </c>
      <c r="F146" s="16">
        <v>-928.09199999999998</v>
      </c>
      <c r="G146" s="31" t="s">
        <v>121</v>
      </c>
      <c r="H146" s="16" t="s">
        <v>86</v>
      </c>
      <c r="I146" s="16">
        <v>-88.164000000000001</v>
      </c>
      <c r="J146" s="16">
        <v>-3264.114</v>
      </c>
      <c r="K146" s="19">
        <f t="shared" si="4"/>
        <v>-3.4698719999999997E-3</v>
      </c>
      <c r="L146" s="16">
        <v>-3469.8719999999998</v>
      </c>
      <c r="M146" s="20" t="s">
        <v>86</v>
      </c>
    </row>
    <row r="147" spans="1:13" x14ac:dyDescent="0.3">
      <c r="A147" s="14" t="s">
        <v>178</v>
      </c>
      <c r="B147" s="15">
        <v>280</v>
      </c>
      <c r="C147" s="16">
        <v>-119.642</v>
      </c>
      <c r="D147" s="17">
        <v>26.53</v>
      </c>
      <c r="E147" s="18" t="s">
        <v>139</v>
      </c>
      <c r="F147" s="16">
        <v>-946.10400000000004</v>
      </c>
      <c r="G147" s="19" t="s">
        <v>121</v>
      </c>
      <c r="H147" s="16" t="s">
        <v>86</v>
      </c>
      <c r="I147" s="16">
        <v>-101.43600000000001</v>
      </c>
      <c r="J147" s="16">
        <v>-3275.7060000000001</v>
      </c>
      <c r="K147" s="19">
        <f t="shared" si="4"/>
        <v>-3.4833960000000001E-3</v>
      </c>
      <c r="L147" s="16">
        <v>-3483.3960000000002</v>
      </c>
      <c r="M147" s="20" t="s">
        <v>86</v>
      </c>
    </row>
    <row r="148" spans="1:13" x14ac:dyDescent="0.3">
      <c r="A148" s="14" t="s">
        <v>179</v>
      </c>
      <c r="B148" s="15">
        <v>281</v>
      </c>
      <c r="C148" s="16">
        <v>-119.479</v>
      </c>
      <c r="D148" s="17">
        <v>26.81</v>
      </c>
      <c r="E148" s="18" t="s">
        <v>139</v>
      </c>
      <c r="F148" s="16">
        <v>-1055.124</v>
      </c>
      <c r="G148" s="31" t="s">
        <v>121</v>
      </c>
      <c r="H148" s="16" t="s">
        <v>86</v>
      </c>
      <c r="I148" s="16">
        <v>-145.04400000000001</v>
      </c>
      <c r="J148" s="16">
        <v>-3279.57</v>
      </c>
      <c r="K148" s="19">
        <f t="shared" si="4"/>
        <v>-3.491124E-3</v>
      </c>
      <c r="L148" s="16">
        <v>-3491.1239999999998</v>
      </c>
      <c r="M148" s="20" t="s">
        <v>86</v>
      </c>
    </row>
    <row r="149" spans="1:13" x14ac:dyDescent="0.3">
      <c r="A149" s="14" t="s">
        <v>180</v>
      </c>
      <c r="B149" s="15">
        <v>283</v>
      </c>
      <c r="C149" s="16">
        <v>-119.642</v>
      </c>
      <c r="D149" s="17">
        <v>27.08</v>
      </c>
      <c r="E149" s="18" t="s">
        <v>139</v>
      </c>
      <c r="F149" s="16">
        <v>-1252.308</v>
      </c>
      <c r="G149" s="19" t="s">
        <v>121</v>
      </c>
      <c r="H149" s="16" t="s">
        <v>86</v>
      </c>
      <c r="I149" s="16">
        <v>-206.66399999999999</v>
      </c>
      <c r="J149" s="16">
        <v>-3262.1819999999998</v>
      </c>
      <c r="K149" s="19">
        <f t="shared" si="4"/>
        <v>-3.452484E-3</v>
      </c>
      <c r="L149" s="16">
        <v>-3452.4839999999999</v>
      </c>
      <c r="M149" s="20" t="s">
        <v>86</v>
      </c>
    </row>
    <row r="150" spans="1:13" x14ac:dyDescent="0.3">
      <c r="A150" s="14" t="s">
        <v>181</v>
      </c>
      <c r="B150" s="15">
        <v>285</v>
      </c>
      <c r="C150" s="16">
        <v>-119.80500000000001</v>
      </c>
      <c r="D150" s="17">
        <v>27.36</v>
      </c>
      <c r="E150" s="18" t="s">
        <v>182</v>
      </c>
      <c r="F150" s="16">
        <v>-1386.924</v>
      </c>
      <c r="G150" s="31" t="s">
        <v>121</v>
      </c>
      <c r="H150" s="16" t="s">
        <v>86</v>
      </c>
      <c r="I150" s="16">
        <v>-237</v>
      </c>
      <c r="J150" s="16">
        <v>-3194.5619999999999</v>
      </c>
      <c r="K150" s="19">
        <f t="shared" si="4"/>
        <v>-3.4350959999999999E-3</v>
      </c>
      <c r="L150" s="16">
        <v>-3435.096</v>
      </c>
      <c r="M150" s="20" t="s">
        <v>86</v>
      </c>
    </row>
    <row r="151" spans="1:13" x14ac:dyDescent="0.3">
      <c r="A151" s="14" t="s">
        <v>183</v>
      </c>
      <c r="B151" s="15">
        <v>287</v>
      </c>
      <c r="C151" s="16">
        <v>-120.131</v>
      </c>
      <c r="D151" s="17">
        <v>27.62</v>
      </c>
      <c r="E151" s="18" t="s">
        <v>182</v>
      </c>
      <c r="F151" s="16">
        <v>-1397.3520000000001</v>
      </c>
      <c r="G151" s="19" t="s">
        <v>121</v>
      </c>
      <c r="H151" s="16" t="s">
        <v>86</v>
      </c>
      <c r="I151" s="16">
        <v>-189.6</v>
      </c>
      <c r="J151" s="16">
        <v>-3149.16</v>
      </c>
      <c r="K151" s="19">
        <f t="shared" si="4"/>
        <v>-3.4206060000000001E-3</v>
      </c>
      <c r="L151" s="16">
        <v>-3420.6060000000002</v>
      </c>
      <c r="M151" s="20" t="s">
        <v>86</v>
      </c>
    </row>
    <row r="152" spans="1:13" x14ac:dyDescent="0.3">
      <c r="A152" s="14" t="s">
        <v>184</v>
      </c>
      <c r="B152" s="15">
        <v>289</v>
      </c>
      <c r="C152" s="16">
        <v>-120.131</v>
      </c>
      <c r="D152" s="17">
        <v>27.88</v>
      </c>
      <c r="E152" s="18" t="s">
        <v>139</v>
      </c>
      <c r="F152" s="16">
        <v>-1284.54</v>
      </c>
      <c r="G152" s="31" t="s">
        <v>121</v>
      </c>
      <c r="H152" s="16" t="s">
        <v>86</v>
      </c>
      <c r="I152" s="16">
        <v>-114.708</v>
      </c>
      <c r="J152" s="16">
        <v>-3119.2139999999999</v>
      </c>
      <c r="K152" s="19">
        <f t="shared" si="4"/>
        <v>-3.3684420000000001E-3</v>
      </c>
      <c r="L152" s="16">
        <v>-3368.442</v>
      </c>
      <c r="M152" s="20" t="s">
        <v>86</v>
      </c>
    </row>
    <row r="153" spans="1:13" x14ac:dyDescent="0.3">
      <c r="A153" s="14" t="s">
        <v>185</v>
      </c>
      <c r="B153" s="15">
        <v>290</v>
      </c>
      <c r="C153" s="16">
        <v>-120.131</v>
      </c>
      <c r="D153" s="17">
        <v>28.1</v>
      </c>
      <c r="E153" s="18" t="s">
        <v>139</v>
      </c>
      <c r="F153" s="16">
        <v>-1166.04</v>
      </c>
      <c r="G153" s="19" t="s">
        <v>121</v>
      </c>
      <c r="H153" s="16" t="s">
        <v>86</v>
      </c>
      <c r="I153" s="16">
        <v>-76.787999999999997</v>
      </c>
      <c r="J153" s="16">
        <v>-3104.7240000000002</v>
      </c>
      <c r="K153" s="19">
        <f t="shared" si="4"/>
        <v>-3.3317339999999998E-3</v>
      </c>
      <c r="L153" s="16">
        <v>-3331.7339999999999</v>
      </c>
      <c r="M153" s="20" t="s">
        <v>86</v>
      </c>
    </row>
    <row r="154" spans="1:13" x14ac:dyDescent="0.3">
      <c r="A154" s="14" t="s">
        <v>186</v>
      </c>
      <c r="B154" s="15">
        <v>292</v>
      </c>
      <c r="C154" s="16">
        <v>-120.294</v>
      </c>
      <c r="D154" s="17">
        <v>28.32</v>
      </c>
      <c r="E154" s="18" t="s">
        <v>139</v>
      </c>
      <c r="F154" s="16">
        <v>-1116.7439999999999</v>
      </c>
      <c r="G154" s="31" t="s">
        <v>121</v>
      </c>
      <c r="H154" s="16" t="s">
        <v>86</v>
      </c>
      <c r="I154" s="16">
        <v>-98.591999999999999</v>
      </c>
      <c r="J154" s="16">
        <v>-3078.6419999999998</v>
      </c>
      <c r="K154" s="19">
        <f t="shared" si="4"/>
        <v>-3.296958E-3</v>
      </c>
      <c r="L154" s="16">
        <v>-3296.9580000000001</v>
      </c>
      <c r="M154" s="20" t="s">
        <v>86</v>
      </c>
    </row>
    <row r="155" spans="1:13" x14ac:dyDescent="0.3">
      <c r="A155" s="14" t="s">
        <v>187</v>
      </c>
      <c r="B155" s="15">
        <v>293</v>
      </c>
      <c r="C155" s="16">
        <v>-120.294</v>
      </c>
      <c r="D155" s="17">
        <v>28.54</v>
      </c>
      <c r="E155" s="18" t="s">
        <v>182</v>
      </c>
      <c r="F155" s="16">
        <v>-1094.94</v>
      </c>
      <c r="G155" s="19" t="s">
        <v>121</v>
      </c>
      <c r="H155" s="16" t="s">
        <v>86</v>
      </c>
      <c r="I155" s="16">
        <v>-58.776000000000003</v>
      </c>
      <c r="J155" s="16">
        <v>-3047.73</v>
      </c>
      <c r="K155" s="19">
        <f t="shared" si="4"/>
        <v>-3.2389979999999999E-3</v>
      </c>
      <c r="L155" s="16">
        <v>-3238.998</v>
      </c>
      <c r="M155" s="20" t="s">
        <v>86</v>
      </c>
    </row>
    <row r="156" spans="1:13" x14ac:dyDescent="0.3">
      <c r="A156" s="14" t="s">
        <v>188</v>
      </c>
      <c r="B156" s="15">
        <v>295</v>
      </c>
      <c r="C156" s="16">
        <v>-120.294</v>
      </c>
      <c r="D156" s="17">
        <v>28.76</v>
      </c>
      <c r="E156" s="18" t="s">
        <v>139</v>
      </c>
      <c r="F156" s="16">
        <v>-924.3</v>
      </c>
      <c r="G156" s="31" t="s">
        <v>121</v>
      </c>
      <c r="H156" s="16" t="s">
        <v>86</v>
      </c>
      <c r="I156" s="16">
        <v>66.36</v>
      </c>
      <c r="J156" s="16">
        <v>-3004.26</v>
      </c>
      <c r="K156" s="19">
        <f t="shared" si="4"/>
        <v>-3.1221120000000002E-3</v>
      </c>
      <c r="L156" s="16">
        <v>-3122.1120000000001</v>
      </c>
      <c r="M156" s="20" t="s">
        <v>86</v>
      </c>
    </row>
    <row r="157" spans="1:13" x14ac:dyDescent="0.3">
      <c r="A157" s="14" t="s">
        <v>189</v>
      </c>
      <c r="B157" s="15">
        <v>296</v>
      </c>
      <c r="C157" s="16">
        <v>-120.62</v>
      </c>
      <c r="D157" s="17">
        <v>29.09</v>
      </c>
      <c r="E157" s="18" t="s">
        <v>182</v>
      </c>
      <c r="F157" s="16">
        <v>-925.24800000000005</v>
      </c>
      <c r="G157" s="19" t="s">
        <v>121</v>
      </c>
      <c r="H157" s="16" t="s">
        <v>86</v>
      </c>
      <c r="I157" s="16">
        <v>68.256</v>
      </c>
      <c r="J157" s="16">
        <v>-2974.3139999999999</v>
      </c>
      <c r="K157" s="19">
        <f t="shared" si="4"/>
        <v>-3.0863699999999997E-3</v>
      </c>
      <c r="L157" s="16">
        <v>-3086.37</v>
      </c>
      <c r="M157" s="20" t="s">
        <v>86</v>
      </c>
    </row>
    <row r="158" spans="1:13" x14ac:dyDescent="0.3">
      <c r="A158" s="14" t="s">
        <v>190</v>
      </c>
      <c r="B158" s="15">
        <v>298</v>
      </c>
      <c r="C158" s="16">
        <v>-120.62</v>
      </c>
      <c r="D158" s="17">
        <v>29.35</v>
      </c>
      <c r="E158" s="18" t="s">
        <v>182</v>
      </c>
      <c r="F158" s="16">
        <v>-958.428</v>
      </c>
      <c r="G158" s="31" t="s">
        <v>121</v>
      </c>
      <c r="H158" s="16" t="s">
        <v>86</v>
      </c>
      <c r="I158" s="16">
        <v>52.14</v>
      </c>
      <c r="J158" s="16">
        <v>-2928.9119999999998</v>
      </c>
      <c r="K158" s="19">
        <f t="shared" si="4"/>
        <v>-3.0525599999999997E-3</v>
      </c>
      <c r="L158" s="16">
        <v>-3052.56</v>
      </c>
      <c r="M158" s="20" t="s">
        <v>86</v>
      </c>
    </row>
    <row r="159" spans="1:13" x14ac:dyDescent="0.3">
      <c r="A159" s="14" t="s">
        <v>191</v>
      </c>
      <c r="B159" s="15">
        <v>300</v>
      </c>
      <c r="C159" s="16">
        <v>-120.783</v>
      </c>
      <c r="D159" s="17">
        <v>29.62</v>
      </c>
      <c r="E159" s="18" t="s">
        <v>182</v>
      </c>
      <c r="F159" s="16">
        <v>-1037.1120000000001</v>
      </c>
      <c r="G159" s="19" t="s">
        <v>121</v>
      </c>
      <c r="H159" s="16" t="s">
        <v>86</v>
      </c>
      <c r="I159" s="16">
        <v>33.18</v>
      </c>
      <c r="J159" s="16">
        <v>-2903.7959999999998</v>
      </c>
      <c r="K159" s="19">
        <f t="shared" si="4"/>
        <v>-3.0206819999999998E-3</v>
      </c>
      <c r="L159" s="16">
        <v>-3020.6819999999998</v>
      </c>
      <c r="M159" s="20" t="s">
        <v>86</v>
      </c>
    </row>
    <row r="160" spans="1:13" x14ac:dyDescent="0.3">
      <c r="A160" s="14" t="s">
        <v>192</v>
      </c>
      <c r="B160" s="15">
        <v>302</v>
      </c>
      <c r="C160" s="16">
        <v>-120.946</v>
      </c>
      <c r="D160" s="17">
        <v>29.89</v>
      </c>
      <c r="E160" s="18" t="s">
        <v>193</v>
      </c>
      <c r="F160" s="16">
        <v>-1116.7439999999999</v>
      </c>
      <c r="G160" s="31" t="s">
        <v>121</v>
      </c>
      <c r="H160" s="16" t="s">
        <v>86</v>
      </c>
      <c r="I160" s="16">
        <v>0</v>
      </c>
      <c r="J160" s="16">
        <v>-2880.6120000000001</v>
      </c>
      <c r="K160" s="19">
        <f t="shared" si="4"/>
        <v>-2.981076E-3</v>
      </c>
      <c r="L160" s="16">
        <v>-2981.076</v>
      </c>
      <c r="M160" s="20" t="s">
        <v>86</v>
      </c>
    </row>
    <row r="161" spans="1:13" x14ac:dyDescent="0.3">
      <c r="A161" s="14" t="s">
        <v>194</v>
      </c>
      <c r="B161" s="15">
        <v>304</v>
      </c>
      <c r="C161" s="16">
        <v>-120.946</v>
      </c>
      <c r="D161" s="17">
        <v>30.16</v>
      </c>
      <c r="E161" s="18" t="s">
        <v>182</v>
      </c>
      <c r="F161" s="16">
        <v>-1156.56</v>
      </c>
      <c r="G161" s="19" t="s">
        <v>121</v>
      </c>
      <c r="H161" s="16" t="s">
        <v>86</v>
      </c>
      <c r="I161" s="16">
        <v>0.94799999999999995</v>
      </c>
      <c r="J161" s="16">
        <v>-2855.4960000000001</v>
      </c>
      <c r="K161" s="19">
        <f t="shared" si="4"/>
        <v>-2.9704499999999999E-3</v>
      </c>
      <c r="L161" s="16">
        <v>-2970.45</v>
      </c>
      <c r="M161" s="20" t="s">
        <v>86</v>
      </c>
    </row>
    <row r="162" spans="1:13" x14ac:dyDescent="0.3">
      <c r="A162" s="14" t="s">
        <v>195</v>
      </c>
      <c r="B162" s="15">
        <v>306</v>
      </c>
      <c r="C162" s="16">
        <v>-121.27200000000001</v>
      </c>
      <c r="D162" s="17">
        <v>30.42</v>
      </c>
      <c r="E162" s="18" t="s">
        <v>139</v>
      </c>
      <c r="F162" s="16">
        <v>-1160.3520000000001</v>
      </c>
      <c r="G162" s="31" t="s">
        <v>121</v>
      </c>
      <c r="H162" s="16" t="s">
        <v>86</v>
      </c>
      <c r="I162" s="16">
        <v>26.544</v>
      </c>
      <c r="J162" s="16">
        <v>-2831.346</v>
      </c>
      <c r="K162" s="19">
        <f t="shared" si="4"/>
        <v>-2.96562E-3</v>
      </c>
      <c r="L162" s="16">
        <v>-2965.62</v>
      </c>
      <c r="M162" s="20" t="s">
        <v>86</v>
      </c>
    </row>
    <row r="163" spans="1:13" x14ac:dyDescent="0.3">
      <c r="A163" s="14" t="s">
        <v>196</v>
      </c>
      <c r="B163" s="15">
        <v>307</v>
      </c>
      <c r="C163" s="16">
        <v>-121.27200000000001</v>
      </c>
      <c r="D163" s="17">
        <v>30.65</v>
      </c>
      <c r="E163" s="18" t="s">
        <v>182</v>
      </c>
      <c r="F163" s="16">
        <v>-1110.1079999999999</v>
      </c>
      <c r="G163" s="19" t="s">
        <v>121</v>
      </c>
      <c r="H163" s="16" t="s">
        <v>86</v>
      </c>
      <c r="I163" s="16">
        <v>62.567999999999998</v>
      </c>
      <c r="J163" s="16">
        <v>-2802.366</v>
      </c>
      <c r="K163" s="19">
        <f t="shared" si="4"/>
        <v>-2.96079E-3</v>
      </c>
      <c r="L163" s="16">
        <v>-2960.79</v>
      </c>
      <c r="M163" s="20" t="s">
        <v>86</v>
      </c>
    </row>
    <row r="164" spans="1:13" x14ac:dyDescent="0.3">
      <c r="A164" s="14" t="s">
        <v>197</v>
      </c>
      <c r="B164" s="15">
        <v>309</v>
      </c>
      <c r="C164" s="16">
        <v>-121.435</v>
      </c>
      <c r="D164" s="17">
        <v>30.88</v>
      </c>
      <c r="E164" s="18" t="s">
        <v>182</v>
      </c>
      <c r="F164" s="16">
        <v>-1057.9680000000001</v>
      </c>
      <c r="G164" s="31" t="s">
        <v>121</v>
      </c>
      <c r="H164" s="16" t="s">
        <v>86</v>
      </c>
      <c r="I164" s="16">
        <v>84.372</v>
      </c>
      <c r="J164" s="16">
        <v>-2743.44</v>
      </c>
      <c r="K164" s="19">
        <f t="shared" si="4"/>
        <v>-2.9578919999999997E-3</v>
      </c>
      <c r="L164" s="16">
        <v>-2957.8919999999998</v>
      </c>
      <c r="M164" s="20" t="s">
        <v>86</v>
      </c>
    </row>
    <row r="165" spans="1:13" x14ac:dyDescent="0.3">
      <c r="A165" s="14" t="s">
        <v>198</v>
      </c>
      <c r="B165" s="15">
        <v>310</v>
      </c>
      <c r="C165" s="16">
        <v>-121.435</v>
      </c>
      <c r="D165" s="17">
        <v>31.1</v>
      </c>
      <c r="E165" s="18" t="s">
        <v>182</v>
      </c>
      <c r="F165" s="16">
        <v>-1016.256</v>
      </c>
      <c r="G165" s="19" t="s">
        <v>121</v>
      </c>
      <c r="H165" s="16" t="s">
        <v>86</v>
      </c>
      <c r="I165" s="16">
        <v>96.695999999999998</v>
      </c>
      <c r="J165" s="16">
        <v>-2722.1880000000001</v>
      </c>
      <c r="K165" s="19">
        <f t="shared" si="4"/>
        <v>-2.9530619999999998E-3</v>
      </c>
      <c r="L165" s="16">
        <v>-2953.0619999999999</v>
      </c>
      <c r="M165" s="20" t="s">
        <v>86</v>
      </c>
    </row>
    <row r="166" spans="1:13" x14ac:dyDescent="0.3">
      <c r="A166" s="14" t="s">
        <v>199</v>
      </c>
      <c r="B166" s="15">
        <v>312</v>
      </c>
      <c r="C166" s="16">
        <v>-121.598</v>
      </c>
      <c r="D166" s="17">
        <v>31.33</v>
      </c>
      <c r="E166" s="18" t="s">
        <v>182</v>
      </c>
      <c r="F166" s="16">
        <v>-985.92</v>
      </c>
      <c r="G166" s="31" t="s">
        <v>121</v>
      </c>
      <c r="H166" s="16" t="s">
        <v>86</v>
      </c>
      <c r="I166" s="16">
        <v>111.864</v>
      </c>
      <c r="J166" s="16">
        <v>-2703.8339999999998</v>
      </c>
      <c r="K166" s="19">
        <f t="shared" si="4"/>
        <v>-2.9463000000000002E-3</v>
      </c>
      <c r="L166" s="16">
        <v>-2946.3</v>
      </c>
      <c r="M166" s="20" t="s">
        <v>86</v>
      </c>
    </row>
    <row r="167" spans="1:13" x14ac:dyDescent="0.3">
      <c r="A167" s="14" t="s">
        <v>200</v>
      </c>
      <c r="B167" s="15">
        <v>313</v>
      </c>
      <c r="C167" s="16">
        <v>-121.598</v>
      </c>
      <c r="D167" s="17">
        <v>31.63</v>
      </c>
      <c r="E167" s="18" t="s">
        <v>182</v>
      </c>
      <c r="F167" s="16">
        <v>-999.19200000000001</v>
      </c>
      <c r="G167" s="19" t="s">
        <v>121</v>
      </c>
      <c r="H167" s="16" t="s">
        <v>86</v>
      </c>
      <c r="I167" s="16">
        <v>105.22799999999999</v>
      </c>
      <c r="J167" s="16">
        <v>-2678.7179999999998</v>
      </c>
      <c r="K167" s="19">
        <f t="shared" si="4"/>
        <v>-2.9037959999999997E-3</v>
      </c>
      <c r="L167" s="16">
        <v>-2903.7959999999998</v>
      </c>
      <c r="M167" s="20" t="s">
        <v>86</v>
      </c>
    </row>
    <row r="168" spans="1:13" x14ac:dyDescent="0.3">
      <c r="A168" s="14" t="s">
        <v>201</v>
      </c>
      <c r="B168" s="15">
        <v>315</v>
      </c>
      <c r="C168" s="16">
        <v>-121.435</v>
      </c>
      <c r="D168" s="17">
        <v>31.91</v>
      </c>
      <c r="E168" s="18" t="s">
        <v>193</v>
      </c>
      <c r="F168" s="16">
        <v>-1033.32</v>
      </c>
      <c r="G168" s="31" t="s">
        <v>121</v>
      </c>
      <c r="H168" s="16" t="s">
        <v>86</v>
      </c>
      <c r="I168" s="16">
        <v>97.644000000000005</v>
      </c>
      <c r="J168" s="16">
        <v>-2652.636</v>
      </c>
      <c r="K168" s="19">
        <f t="shared" si="4"/>
        <v>-2.8612920000000001E-3</v>
      </c>
      <c r="L168" s="16">
        <v>-2861.2919999999999</v>
      </c>
      <c r="M168" s="20" t="s">
        <v>86</v>
      </c>
    </row>
    <row r="169" spans="1:13" x14ac:dyDescent="0.3">
      <c r="A169" s="14" t="s">
        <v>202</v>
      </c>
      <c r="B169" s="15">
        <v>317</v>
      </c>
      <c r="C169" s="16">
        <v>-121.598</v>
      </c>
      <c r="D169" s="17">
        <v>32.18</v>
      </c>
      <c r="E169" s="18" t="s">
        <v>193</v>
      </c>
      <c r="F169" s="16">
        <v>-1111.056</v>
      </c>
      <c r="G169" s="19" t="s">
        <v>121</v>
      </c>
      <c r="H169" s="16" t="s">
        <v>86</v>
      </c>
      <c r="I169" s="16">
        <v>59.723999999999997</v>
      </c>
      <c r="J169" s="16">
        <v>-2632.35</v>
      </c>
      <c r="K169" s="19">
        <f t="shared" si="4"/>
        <v>-2.843904E-3</v>
      </c>
      <c r="L169" s="16">
        <v>-2843.904</v>
      </c>
      <c r="M169" s="20" t="s">
        <v>86</v>
      </c>
    </row>
    <row r="170" spans="1:13" x14ac:dyDescent="0.3">
      <c r="A170" s="14" t="s">
        <v>203</v>
      </c>
      <c r="B170" s="15">
        <v>319</v>
      </c>
      <c r="C170" s="16">
        <v>-121.598</v>
      </c>
      <c r="D170" s="17">
        <v>32.47</v>
      </c>
      <c r="E170" s="18" t="s">
        <v>182</v>
      </c>
      <c r="F170" s="16">
        <v>-1179.3119999999999</v>
      </c>
      <c r="G170" s="31" t="s">
        <v>121</v>
      </c>
      <c r="H170" s="16" t="s">
        <v>86</v>
      </c>
      <c r="I170" s="16">
        <v>31.283999999999999</v>
      </c>
      <c r="J170" s="16">
        <v>-2613.9960000000001</v>
      </c>
      <c r="K170" s="19">
        <f t="shared" si="4"/>
        <v>-2.83038E-3</v>
      </c>
      <c r="L170" s="16">
        <v>-2830.38</v>
      </c>
      <c r="M170" s="20" t="s">
        <v>86</v>
      </c>
    </row>
    <row r="171" spans="1:13" x14ac:dyDescent="0.3">
      <c r="A171" s="14" t="s">
        <v>204</v>
      </c>
      <c r="B171" s="15">
        <v>321</v>
      </c>
      <c r="C171" s="16">
        <v>-121.598</v>
      </c>
      <c r="D171" s="17">
        <v>32.74</v>
      </c>
      <c r="E171" s="18" t="s">
        <v>182</v>
      </c>
      <c r="F171" s="16">
        <v>-1203.0119999999999</v>
      </c>
      <c r="G171" s="19" t="s">
        <v>121</v>
      </c>
      <c r="H171" s="16" t="s">
        <v>86</v>
      </c>
      <c r="I171" s="16">
        <v>34.128</v>
      </c>
      <c r="J171" s="16">
        <v>-2594.6759999999999</v>
      </c>
      <c r="K171" s="19">
        <f t="shared" si="4"/>
        <v>-2.8110599999999998E-3</v>
      </c>
      <c r="L171" s="16">
        <v>-2811.06</v>
      </c>
      <c r="M171" s="20" t="s">
        <v>86</v>
      </c>
    </row>
    <row r="172" spans="1:13" x14ac:dyDescent="0.3">
      <c r="A172" s="14" t="s">
        <v>205</v>
      </c>
      <c r="B172" s="15">
        <v>322</v>
      </c>
      <c r="C172" s="16">
        <v>-121.761</v>
      </c>
      <c r="D172" s="17">
        <v>33</v>
      </c>
      <c r="E172" s="18" t="s">
        <v>182</v>
      </c>
      <c r="F172" s="16">
        <v>-1204.9079999999999</v>
      </c>
      <c r="G172" s="31" t="s">
        <v>121</v>
      </c>
      <c r="H172" s="16" t="s">
        <v>86</v>
      </c>
      <c r="I172" s="16">
        <v>73.944000000000003</v>
      </c>
      <c r="J172" s="16">
        <v>-2568.5940000000001</v>
      </c>
      <c r="K172" s="19">
        <f t="shared" si="4"/>
        <v>-2.7956039999999997E-3</v>
      </c>
      <c r="L172" s="16">
        <v>-2795.6039999999998</v>
      </c>
      <c r="M172" s="20" t="s">
        <v>86</v>
      </c>
    </row>
    <row r="173" spans="1:13" x14ac:dyDescent="0.3">
      <c r="A173" s="14" t="s">
        <v>206</v>
      </c>
      <c r="B173" s="15">
        <v>324</v>
      </c>
      <c r="C173" s="16">
        <v>-121.92400000000001</v>
      </c>
      <c r="D173" s="17">
        <v>33.24</v>
      </c>
      <c r="E173" s="18" t="s">
        <v>193</v>
      </c>
      <c r="F173" s="16">
        <v>-1178.364</v>
      </c>
      <c r="G173" s="19" t="s">
        <v>121</v>
      </c>
      <c r="H173" s="16" t="s">
        <v>86</v>
      </c>
      <c r="I173" s="16">
        <v>94.8</v>
      </c>
      <c r="J173" s="16">
        <v>-2543.4780000000001</v>
      </c>
      <c r="K173" s="19">
        <f t="shared" si="4"/>
        <v>-2.783046E-3</v>
      </c>
      <c r="L173" s="16">
        <v>-2783.0459999999998</v>
      </c>
      <c r="M173" s="20" t="s">
        <v>86</v>
      </c>
    </row>
    <row r="174" spans="1:13" x14ac:dyDescent="0.3">
      <c r="A174" s="14" t="s">
        <v>207</v>
      </c>
      <c r="B174" s="15">
        <v>326</v>
      </c>
      <c r="C174" s="16">
        <v>-122.087</v>
      </c>
      <c r="D174" s="17">
        <v>33.46</v>
      </c>
      <c r="E174" s="18" t="s">
        <v>182</v>
      </c>
      <c r="F174" s="16">
        <v>-1140.444</v>
      </c>
      <c r="G174" s="31" t="s">
        <v>121</v>
      </c>
      <c r="H174" s="16" t="s">
        <v>86</v>
      </c>
      <c r="I174" s="16">
        <v>116.604</v>
      </c>
      <c r="J174" s="16">
        <v>-2505.8040000000001</v>
      </c>
      <c r="K174" s="19">
        <f t="shared" si="4"/>
        <v>-2.771454E-3</v>
      </c>
      <c r="L174" s="16">
        <v>-2771.4540000000002</v>
      </c>
      <c r="M174" s="20" t="s">
        <v>86</v>
      </c>
    </row>
    <row r="175" spans="1:13" x14ac:dyDescent="0.3">
      <c r="A175" s="14" t="s">
        <v>208</v>
      </c>
      <c r="B175" s="15">
        <v>327</v>
      </c>
      <c r="C175" s="16">
        <v>-122.087</v>
      </c>
      <c r="D175" s="17">
        <v>33.68</v>
      </c>
      <c r="E175" s="18" t="s">
        <v>193</v>
      </c>
      <c r="F175" s="16">
        <v>-1110.1079999999999</v>
      </c>
      <c r="G175" s="19" t="s">
        <v>121</v>
      </c>
      <c r="H175" s="16" t="s">
        <v>209</v>
      </c>
      <c r="I175" s="16">
        <v>129.876</v>
      </c>
      <c r="J175" s="16">
        <v>-2449.7759999999998</v>
      </c>
      <c r="K175" s="19">
        <f t="shared" si="4"/>
        <v>-2.7617939999999997E-3</v>
      </c>
      <c r="L175" s="16">
        <v>-2761.7939999999999</v>
      </c>
      <c r="M175" s="20" t="s">
        <v>86</v>
      </c>
    </row>
    <row r="176" spans="1:13" x14ac:dyDescent="0.3">
      <c r="A176" s="14" t="s">
        <v>210</v>
      </c>
      <c r="B176" s="15">
        <v>329</v>
      </c>
      <c r="C176" s="16">
        <v>-122.25</v>
      </c>
      <c r="D176" s="17">
        <v>33.909999999999997</v>
      </c>
      <c r="E176" s="18" t="s">
        <v>182</v>
      </c>
      <c r="F176" s="16">
        <v>-1080.72</v>
      </c>
      <c r="G176" s="31" t="s">
        <v>121</v>
      </c>
      <c r="H176" s="16" t="s">
        <v>209</v>
      </c>
      <c r="I176" s="16">
        <v>141.25200000000001</v>
      </c>
      <c r="J176" s="16">
        <v>-2408.2379999999998</v>
      </c>
      <c r="K176" s="19">
        <f t="shared" si="4"/>
        <v>-2.7463380000000001E-3</v>
      </c>
      <c r="L176" s="16">
        <v>-2746.3380000000002</v>
      </c>
      <c r="M176" s="20" t="s">
        <v>86</v>
      </c>
    </row>
    <row r="177" spans="1:13" x14ac:dyDescent="0.3">
      <c r="A177" s="14" t="s">
        <v>211</v>
      </c>
      <c r="B177" s="15">
        <v>330</v>
      </c>
      <c r="C177" s="16">
        <v>-122.413</v>
      </c>
      <c r="D177" s="17">
        <v>34.19</v>
      </c>
      <c r="E177" s="18" t="s">
        <v>193</v>
      </c>
      <c r="F177" s="16">
        <v>-1098.732</v>
      </c>
      <c r="G177" s="19" t="s">
        <v>121</v>
      </c>
      <c r="H177" s="16" t="s">
        <v>209</v>
      </c>
      <c r="I177" s="16">
        <v>145.04400000000001</v>
      </c>
      <c r="J177" s="16">
        <v>-2365.7339999999999</v>
      </c>
      <c r="K177" s="19">
        <f t="shared" si="4"/>
        <v>-2.735712E-3</v>
      </c>
      <c r="L177" s="16">
        <v>-2735.712</v>
      </c>
      <c r="M177" s="20" t="s">
        <v>86</v>
      </c>
    </row>
    <row r="178" spans="1:13" x14ac:dyDescent="0.3">
      <c r="A178" s="14" t="s">
        <v>212</v>
      </c>
      <c r="B178" s="15">
        <v>332</v>
      </c>
      <c r="C178" s="16">
        <v>-122.25</v>
      </c>
      <c r="D178" s="17">
        <v>34.479999999999997</v>
      </c>
      <c r="E178" s="18" t="s">
        <v>193</v>
      </c>
      <c r="F178" s="16">
        <v>-1107.2639999999999</v>
      </c>
      <c r="G178" s="31" t="s">
        <v>121</v>
      </c>
      <c r="H178" s="16" t="s">
        <v>209</v>
      </c>
      <c r="I178" s="16">
        <v>164.00399999999999</v>
      </c>
      <c r="J178" s="16">
        <v>-2329.9920000000002</v>
      </c>
      <c r="K178" s="19">
        <f t="shared" si="4"/>
        <v>-2.72412E-3</v>
      </c>
      <c r="L178" s="16">
        <v>-2724.12</v>
      </c>
      <c r="M178" s="20" t="s">
        <v>86</v>
      </c>
    </row>
    <row r="179" spans="1:13" x14ac:dyDescent="0.3">
      <c r="A179" s="14" t="s">
        <v>213</v>
      </c>
      <c r="B179" s="15">
        <v>334</v>
      </c>
      <c r="C179" s="16">
        <v>-122.413</v>
      </c>
      <c r="D179" s="17">
        <v>34.74</v>
      </c>
      <c r="E179" s="18" t="s">
        <v>193</v>
      </c>
      <c r="F179" s="16">
        <v>-1152.768</v>
      </c>
      <c r="G179" s="19" t="s">
        <v>121</v>
      </c>
      <c r="H179" s="16" t="s">
        <v>209</v>
      </c>
      <c r="I179" s="16">
        <v>155.47200000000001</v>
      </c>
      <c r="J179" s="16">
        <v>-2295.2159999999999</v>
      </c>
      <c r="K179" s="19">
        <f t="shared" si="4"/>
        <v>-2.7115619999999998E-3</v>
      </c>
      <c r="L179" s="16">
        <v>-2711.5619999999999</v>
      </c>
      <c r="M179" s="20" t="s">
        <v>86</v>
      </c>
    </row>
    <row r="180" spans="1:13" x14ac:dyDescent="0.3">
      <c r="A180" s="14" t="s">
        <v>214</v>
      </c>
      <c r="B180" s="15">
        <v>336</v>
      </c>
      <c r="C180" s="16">
        <v>-122.57599999999999</v>
      </c>
      <c r="D180" s="17">
        <v>35.020000000000003</v>
      </c>
      <c r="E180" s="18" t="s">
        <v>193</v>
      </c>
      <c r="F180" s="16">
        <v>-1201.116</v>
      </c>
      <c r="G180" s="31" t="s">
        <v>121</v>
      </c>
      <c r="H180" s="16" t="s">
        <v>209</v>
      </c>
      <c r="I180" s="16">
        <v>148.83600000000001</v>
      </c>
      <c r="J180" s="16">
        <v>-2267.2020000000002</v>
      </c>
      <c r="K180" s="19">
        <f t="shared" si="4"/>
        <v>-2.7028679999999998E-3</v>
      </c>
      <c r="L180" s="16">
        <v>-2702.8679999999999</v>
      </c>
      <c r="M180" s="20" t="s">
        <v>86</v>
      </c>
    </row>
    <row r="181" spans="1:13" x14ac:dyDescent="0.3">
      <c r="A181" s="14" t="s">
        <v>215</v>
      </c>
      <c r="B181" s="15">
        <v>338</v>
      </c>
      <c r="C181" s="16">
        <v>-122.413</v>
      </c>
      <c r="D181" s="17">
        <v>35.28</v>
      </c>
      <c r="E181" s="18" t="s">
        <v>193</v>
      </c>
      <c r="F181" s="16">
        <v>-1256.0999999999999</v>
      </c>
      <c r="G181" s="19" t="s">
        <v>121</v>
      </c>
      <c r="H181" s="16" t="s">
        <v>209</v>
      </c>
      <c r="I181" s="16">
        <v>127.032</v>
      </c>
      <c r="J181" s="16">
        <v>-2234.3580000000002</v>
      </c>
      <c r="K181" s="19">
        <f t="shared" si="4"/>
        <v>-2.6932079999999999E-3</v>
      </c>
      <c r="L181" s="16">
        <v>-2693.2080000000001</v>
      </c>
      <c r="M181" s="20" t="s">
        <v>86</v>
      </c>
    </row>
    <row r="182" spans="1:13" x14ac:dyDescent="0.3">
      <c r="A182" s="14" t="s">
        <v>216</v>
      </c>
      <c r="B182" s="15">
        <v>339</v>
      </c>
      <c r="C182" s="16">
        <v>-122.57599999999999</v>
      </c>
      <c r="D182" s="17">
        <v>35.549999999999997</v>
      </c>
      <c r="E182" s="18" t="s">
        <v>193</v>
      </c>
      <c r="F182" s="16">
        <v>-1314.876</v>
      </c>
      <c r="G182" s="31" t="s">
        <v>121</v>
      </c>
      <c r="H182" s="16" t="s">
        <v>209</v>
      </c>
      <c r="I182" s="16">
        <v>111.864</v>
      </c>
      <c r="J182" s="16">
        <v>-2216.0039999999999</v>
      </c>
      <c r="K182" s="19">
        <f t="shared" si="4"/>
        <v>-2.6806500000000001E-3</v>
      </c>
      <c r="L182" s="16">
        <v>-2680.65</v>
      </c>
      <c r="M182" s="20" t="s">
        <v>86</v>
      </c>
    </row>
    <row r="183" spans="1:13" x14ac:dyDescent="0.3">
      <c r="A183" s="14" t="s">
        <v>217</v>
      </c>
      <c r="B183" s="15">
        <v>341</v>
      </c>
      <c r="C183" s="16">
        <v>-122.413</v>
      </c>
      <c r="D183" s="17">
        <v>35.78</v>
      </c>
      <c r="E183" s="18" t="s">
        <v>218</v>
      </c>
      <c r="F183" s="16">
        <v>-1346.16</v>
      </c>
      <c r="G183" s="19" t="s">
        <v>121</v>
      </c>
      <c r="H183" s="16" t="s">
        <v>209</v>
      </c>
      <c r="I183" s="16">
        <v>103.33199999999999</v>
      </c>
      <c r="J183" s="16">
        <v>-2182.194</v>
      </c>
      <c r="K183" s="19">
        <f t="shared" si="4"/>
        <v>-2.6719560000000001E-3</v>
      </c>
      <c r="L183" s="16">
        <v>-2671.9560000000001</v>
      </c>
      <c r="M183" s="20" t="s">
        <v>86</v>
      </c>
    </row>
    <row r="184" spans="1:13" x14ac:dyDescent="0.3">
      <c r="A184" s="14" t="s">
        <v>219</v>
      </c>
      <c r="B184" s="15">
        <v>343</v>
      </c>
      <c r="C184" s="16">
        <v>-122.413</v>
      </c>
      <c r="D184" s="17">
        <v>36</v>
      </c>
      <c r="E184" s="18" t="s">
        <v>193</v>
      </c>
      <c r="F184" s="16">
        <v>-1378.3920000000001</v>
      </c>
      <c r="G184" s="31" t="s">
        <v>121</v>
      </c>
      <c r="H184" s="16" t="s">
        <v>86</v>
      </c>
      <c r="I184" s="16">
        <v>109.968</v>
      </c>
      <c r="J184" s="16">
        <v>-2084.6280000000002</v>
      </c>
      <c r="K184" s="19">
        <f t="shared" si="4"/>
        <v>-2.6651940000000001E-3</v>
      </c>
      <c r="L184" s="16">
        <v>-2665.194</v>
      </c>
      <c r="M184" s="20" t="s">
        <v>86</v>
      </c>
    </row>
    <row r="185" spans="1:13" x14ac:dyDescent="0.3">
      <c r="A185" s="14" t="s">
        <v>220</v>
      </c>
      <c r="B185" s="15">
        <v>344</v>
      </c>
      <c r="C185" s="16">
        <v>-122.57599999999999</v>
      </c>
      <c r="D185" s="17">
        <v>36.229999999999997</v>
      </c>
      <c r="E185" s="18" t="s">
        <v>193</v>
      </c>
      <c r="F185" s="16">
        <v>-1375.548</v>
      </c>
      <c r="G185" s="19" t="s">
        <v>121</v>
      </c>
      <c r="H185" s="16" t="s">
        <v>86</v>
      </c>
      <c r="I185" s="16">
        <v>121.34399999999999</v>
      </c>
      <c r="J185" s="16">
        <v>-1993.8240000000001</v>
      </c>
      <c r="K185" s="19">
        <f t="shared" si="4"/>
        <v>-2.6565E-3</v>
      </c>
      <c r="L185" s="16">
        <v>-2656.5</v>
      </c>
      <c r="M185" s="20" t="s">
        <v>86</v>
      </c>
    </row>
    <row r="186" spans="1:13" x14ac:dyDescent="0.3">
      <c r="A186" s="14" t="s">
        <v>221</v>
      </c>
      <c r="B186" s="15">
        <v>346</v>
      </c>
      <c r="C186" s="16">
        <v>-122.739</v>
      </c>
      <c r="D186" s="17">
        <v>36.49</v>
      </c>
      <c r="E186" s="18" t="s">
        <v>193</v>
      </c>
      <c r="F186" s="16">
        <v>-1370.808</v>
      </c>
      <c r="G186" s="31" t="s">
        <v>121</v>
      </c>
      <c r="H186" s="16" t="s">
        <v>86</v>
      </c>
      <c r="I186" s="16">
        <v>145.04400000000001</v>
      </c>
      <c r="J186" s="16">
        <v>-1845.06</v>
      </c>
      <c r="K186" s="19">
        <f t="shared" si="4"/>
        <v>-2.636214E-3</v>
      </c>
      <c r="L186" s="16">
        <v>-2636.2139999999999</v>
      </c>
      <c r="M186" s="20" t="s">
        <v>86</v>
      </c>
    </row>
    <row r="187" spans="1:13" x14ac:dyDescent="0.3">
      <c r="A187" s="14" t="s">
        <v>222</v>
      </c>
      <c r="B187" s="15">
        <v>347</v>
      </c>
      <c r="C187" s="16">
        <v>-122.57599999999999</v>
      </c>
      <c r="D187" s="17">
        <v>36.75</v>
      </c>
      <c r="E187" s="18" t="s">
        <v>193</v>
      </c>
      <c r="F187" s="16">
        <v>-1367.9639999999999</v>
      </c>
      <c r="G187" s="19" t="s">
        <v>121</v>
      </c>
      <c r="H187" s="16" t="s">
        <v>86</v>
      </c>
      <c r="I187" s="16">
        <v>151.68</v>
      </c>
      <c r="J187" s="16">
        <v>-1625.778</v>
      </c>
      <c r="K187" s="19">
        <f t="shared" si="4"/>
        <v>-2.6130300000000001E-3</v>
      </c>
      <c r="L187" s="16">
        <v>-2613.0300000000002</v>
      </c>
      <c r="M187" s="20" t="s">
        <v>86</v>
      </c>
    </row>
    <row r="188" spans="1:13" x14ac:dyDescent="0.3">
      <c r="A188" s="14" t="s">
        <v>223</v>
      </c>
      <c r="B188" s="15">
        <v>349</v>
      </c>
      <c r="C188" s="16">
        <v>-122.57599999999999</v>
      </c>
      <c r="D188" s="17">
        <v>37.04</v>
      </c>
      <c r="E188" s="18" t="s">
        <v>193</v>
      </c>
      <c r="F188" s="16">
        <v>-1347.1079999999999</v>
      </c>
      <c r="G188" s="31" t="s">
        <v>121</v>
      </c>
      <c r="H188" s="16" t="s">
        <v>86</v>
      </c>
      <c r="I188" s="16">
        <v>178.22399999999999</v>
      </c>
      <c r="J188" s="16">
        <v>-1501.164</v>
      </c>
      <c r="K188" s="19">
        <f t="shared" si="4"/>
        <v>-2.5946759999999998E-3</v>
      </c>
      <c r="L188" s="16">
        <v>-2594.6759999999999</v>
      </c>
      <c r="M188" s="20" t="s">
        <v>86</v>
      </c>
    </row>
    <row r="189" spans="1:13" x14ac:dyDescent="0.3">
      <c r="A189" s="14" t="s">
        <v>224</v>
      </c>
      <c r="B189" s="15">
        <v>351</v>
      </c>
      <c r="C189" s="16">
        <v>-122.25</v>
      </c>
      <c r="D189" s="17">
        <v>37.32</v>
      </c>
      <c r="E189" s="18" t="s">
        <v>193</v>
      </c>
      <c r="F189" s="16">
        <v>-1335.732</v>
      </c>
      <c r="G189" s="19" t="s">
        <v>121</v>
      </c>
      <c r="H189" s="16" t="s">
        <v>86</v>
      </c>
      <c r="I189" s="16">
        <v>191.49600000000001</v>
      </c>
      <c r="J189" s="16">
        <v>-1423.884</v>
      </c>
      <c r="K189" s="19">
        <f t="shared" si="4"/>
        <v>-2.5792199999999997E-3</v>
      </c>
      <c r="L189" s="16">
        <v>-2579.2199999999998</v>
      </c>
      <c r="M189" s="20" t="s">
        <v>86</v>
      </c>
    </row>
    <row r="190" spans="1:13" x14ac:dyDescent="0.3">
      <c r="A190" s="14" t="s">
        <v>225</v>
      </c>
      <c r="B190" s="15">
        <v>353</v>
      </c>
      <c r="C190" s="16">
        <v>-122.413</v>
      </c>
      <c r="D190" s="17">
        <v>37.6</v>
      </c>
      <c r="E190" s="18" t="s">
        <v>193</v>
      </c>
      <c r="F190" s="16">
        <v>-1317.72</v>
      </c>
      <c r="G190" s="31" t="s">
        <v>121</v>
      </c>
      <c r="H190" s="16" t="s">
        <v>86</v>
      </c>
      <c r="I190" s="16">
        <v>217.09200000000001</v>
      </c>
      <c r="J190" s="16">
        <v>-1355.298</v>
      </c>
      <c r="K190" s="19">
        <f t="shared" si="4"/>
        <v>-2.5666619999999999E-3</v>
      </c>
      <c r="L190" s="16">
        <v>-2566.6619999999998</v>
      </c>
      <c r="M190" s="20" t="s">
        <v>86</v>
      </c>
    </row>
    <row r="191" spans="1:13" x14ac:dyDescent="0.3">
      <c r="A191" s="14" t="s">
        <v>226</v>
      </c>
      <c r="B191" s="15">
        <v>354</v>
      </c>
      <c r="C191" s="16">
        <v>-122.57599999999999</v>
      </c>
      <c r="D191" s="17">
        <v>37.869999999999997</v>
      </c>
      <c r="E191" s="18" t="s">
        <v>193</v>
      </c>
      <c r="F191" s="16">
        <v>-1309.1880000000001</v>
      </c>
      <c r="G191" s="19" t="s">
        <v>121</v>
      </c>
      <c r="H191" s="16" t="s">
        <v>209</v>
      </c>
      <c r="I191" s="16">
        <v>220.88399999999999</v>
      </c>
      <c r="J191" s="16">
        <v>-1304.0999999999999</v>
      </c>
      <c r="K191" s="19">
        <f t="shared" si="4"/>
        <v>-2.5502399999999996E-3</v>
      </c>
      <c r="L191" s="16">
        <v>-2550.2399999999998</v>
      </c>
      <c r="M191" s="20" t="s">
        <v>86</v>
      </c>
    </row>
    <row r="192" spans="1:13" x14ac:dyDescent="0.3">
      <c r="A192" s="14" t="s">
        <v>227</v>
      </c>
      <c r="B192" s="15">
        <v>356</v>
      </c>
      <c r="C192" s="16">
        <v>-122.739</v>
      </c>
      <c r="D192" s="17">
        <v>38.14</v>
      </c>
      <c r="E192" s="18" t="s">
        <v>193</v>
      </c>
      <c r="F192" s="16">
        <v>-1303.5</v>
      </c>
      <c r="G192" s="31" t="s">
        <v>121</v>
      </c>
      <c r="H192" s="16" t="s">
        <v>209</v>
      </c>
      <c r="I192" s="16">
        <v>226.572</v>
      </c>
      <c r="J192" s="16">
        <v>-1240.3440000000001</v>
      </c>
      <c r="K192" s="19">
        <f t="shared" si="4"/>
        <v>-2.534784E-3</v>
      </c>
      <c r="L192" s="16">
        <v>-2534.7840000000001</v>
      </c>
      <c r="M192" s="20" t="s">
        <v>86</v>
      </c>
    </row>
    <row r="193" spans="1:13" x14ac:dyDescent="0.3">
      <c r="A193" s="14" t="s">
        <v>228</v>
      </c>
      <c r="B193" s="15">
        <v>358</v>
      </c>
      <c r="C193" s="16">
        <v>-122.902</v>
      </c>
      <c r="D193" s="17">
        <v>38.36</v>
      </c>
      <c r="E193" s="18" t="s">
        <v>193</v>
      </c>
      <c r="F193" s="16">
        <v>-1313.9280000000001</v>
      </c>
      <c r="G193" s="19" t="s">
        <v>121</v>
      </c>
      <c r="H193" s="16" t="s">
        <v>209</v>
      </c>
      <c r="I193" s="16">
        <v>231.31200000000001</v>
      </c>
      <c r="J193" s="16">
        <v>-1171.758</v>
      </c>
      <c r="K193" s="19">
        <f t="shared" si="4"/>
        <v>-2.5202939999999997E-3</v>
      </c>
      <c r="L193" s="16">
        <v>-2520.2939999999999</v>
      </c>
      <c r="M193" s="20" t="s">
        <v>86</v>
      </c>
    </row>
    <row r="194" spans="1:13" x14ac:dyDescent="0.3">
      <c r="A194" s="14" t="s">
        <v>229</v>
      </c>
      <c r="B194" s="15">
        <v>359</v>
      </c>
      <c r="C194" s="16">
        <v>-123.065</v>
      </c>
      <c r="D194" s="17">
        <v>38.58</v>
      </c>
      <c r="E194" s="18" t="s">
        <v>218</v>
      </c>
      <c r="F194" s="16">
        <v>-1333.836</v>
      </c>
      <c r="G194" s="31" t="s">
        <v>121</v>
      </c>
      <c r="H194" s="16" t="s">
        <v>209</v>
      </c>
      <c r="I194" s="16">
        <v>233.208</v>
      </c>
      <c r="J194" s="16">
        <v>-1103.172</v>
      </c>
      <c r="K194" s="19">
        <f t="shared" si="4"/>
        <v>-2.5106339999999999E-3</v>
      </c>
      <c r="L194" s="16">
        <v>-2510.634</v>
      </c>
      <c r="M194" s="20" t="s">
        <v>86</v>
      </c>
    </row>
    <row r="195" spans="1:13" x14ac:dyDescent="0.3">
      <c r="A195" s="14" t="s">
        <v>230</v>
      </c>
      <c r="B195" s="15">
        <v>361</v>
      </c>
      <c r="C195" s="16">
        <v>-123.22799999999999</v>
      </c>
      <c r="D195" s="17">
        <v>38.85</v>
      </c>
      <c r="E195" s="18" t="s">
        <v>218</v>
      </c>
      <c r="F195" s="16">
        <v>-1345.212</v>
      </c>
      <c r="G195" s="19" t="s">
        <v>121</v>
      </c>
      <c r="H195" s="16" t="s">
        <v>209</v>
      </c>
      <c r="I195" s="16">
        <v>246.48</v>
      </c>
      <c r="J195" s="16">
        <v>-1037.4839999999999</v>
      </c>
      <c r="K195" s="19">
        <f t="shared" si="4"/>
        <v>-2.5019400000000002E-3</v>
      </c>
      <c r="L195" s="16">
        <v>-2501.94</v>
      </c>
      <c r="M195" s="20" t="s">
        <v>86</v>
      </c>
    </row>
    <row r="196" spans="1:13" x14ac:dyDescent="0.3">
      <c r="A196" s="14" t="s">
        <v>231</v>
      </c>
      <c r="B196" s="15">
        <v>363</v>
      </c>
      <c r="C196" s="16">
        <v>-123.22799999999999</v>
      </c>
      <c r="D196" s="17">
        <v>39.1</v>
      </c>
      <c r="E196" s="18" t="s">
        <v>232</v>
      </c>
      <c r="F196" s="16">
        <v>-1369.86</v>
      </c>
      <c r="G196" s="31" t="s">
        <v>121</v>
      </c>
      <c r="H196" s="16" t="s">
        <v>209</v>
      </c>
      <c r="I196" s="16">
        <v>259.75200000000001</v>
      </c>
      <c r="J196" s="16">
        <v>-977.59199999999998</v>
      </c>
      <c r="K196" s="19">
        <f t="shared" ref="K196:K247" si="5">L196/10^6</f>
        <v>-2.4932460000000002E-3</v>
      </c>
      <c r="L196" s="16">
        <v>-2493.2460000000001</v>
      </c>
      <c r="M196" s="20" t="s">
        <v>86</v>
      </c>
    </row>
    <row r="197" spans="1:13" x14ac:dyDescent="0.3">
      <c r="A197" s="14" t="s">
        <v>233</v>
      </c>
      <c r="B197" s="15">
        <v>364</v>
      </c>
      <c r="C197" s="16">
        <v>-123.065</v>
      </c>
      <c r="D197" s="17">
        <v>39.35</v>
      </c>
      <c r="E197" s="18" t="s">
        <v>218</v>
      </c>
      <c r="F197" s="16">
        <v>-1397.3520000000001</v>
      </c>
      <c r="G197" s="19" t="s">
        <v>121</v>
      </c>
      <c r="H197" s="16" t="s">
        <v>209</v>
      </c>
      <c r="I197" s="16">
        <v>254.06399999999999</v>
      </c>
      <c r="J197" s="16">
        <v>-877.12800000000004</v>
      </c>
      <c r="K197" s="19">
        <f t="shared" si="5"/>
        <v>-2.4835859999999999E-3</v>
      </c>
      <c r="L197" s="16">
        <v>-2483.5859999999998</v>
      </c>
      <c r="M197" s="20" t="s">
        <v>86</v>
      </c>
    </row>
    <row r="198" spans="1:13" x14ac:dyDescent="0.3">
      <c r="A198" s="14" t="s">
        <v>234</v>
      </c>
      <c r="B198" s="15">
        <v>366</v>
      </c>
      <c r="C198" s="16">
        <v>-122.57599999999999</v>
      </c>
      <c r="D198" s="17">
        <v>39.64</v>
      </c>
      <c r="E198" s="18" t="s">
        <v>218</v>
      </c>
      <c r="F198" s="16">
        <v>-1418.2080000000001</v>
      </c>
      <c r="G198" s="31" t="s">
        <v>121</v>
      </c>
      <c r="H198" s="16" t="s">
        <v>209</v>
      </c>
      <c r="I198" s="16">
        <v>252.16800000000001</v>
      </c>
      <c r="J198" s="16">
        <v>-805.64400000000001</v>
      </c>
      <c r="K198" s="19">
        <f t="shared" si="5"/>
        <v>-2.4729600000000002E-3</v>
      </c>
      <c r="L198" s="16">
        <v>-2472.96</v>
      </c>
      <c r="M198" s="20" t="s">
        <v>86</v>
      </c>
    </row>
    <row r="199" spans="1:13" x14ac:dyDescent="0.3">
      <c r="A199" s="14" t="s">
        <v>235</v>
      </c>
      <c r="B199" s="15">
        <v>368</v>
      </c>
      <c r="C199" s="16">
        <v>-122.739</v>
      </c>
      <c r="D199" s="17">
        <v>39.92</v>
      </c>
      <c r="E199" s="18" t="s">
        <v>218</v>
      </c>
      <c r="F199" s="16">
        <v>-1459.92</v>
      </c>
      <c r="G199" s="19" t="s">
        <v>121</v>
      </c>
      <c r="H199" s="16" t="s">
        <v>209</v>
      </c>
      <c r="I199" s="16">
        <v>243.636</v>
      </c>
      <c r="J199" s="16">
        <v>-718.70399999999995</v>
      </c>
      <c r="K199" s="19">
        <f t="shared" si="5"/>
        <v>-2.4642660000000001E-3</v>
      </c>
      <c r="L199" s="16">
        <v>-2464.2660000000001</v>
      </c>
      <c r="M199" s="20" t="s">
        <v>86</v>
      </c>
    </row>
    <row r="200" spans="1:13" x14ac:dyDescent="0.3">
      <c r="A200" s="14" t="s">
        <v>236</v>
      </c>
      <c r="B200" s="15">
        <v>369</v>
      </c>
      <c r="C200" s="16">
        <v>-123.065</v>
      </c>
      <c r="D200" s="17">
        <v>40.22</v>
      </c>
      <c r="E200" s="18" t="s">
        <v>218</v>
      </c>
      <c r="F200" s="16">
        <v>-1498.788</v>
      </c>
      <c r="G200" s="31" t="s">
        <v>121</v>
      </c>
      <c r="H200" s="16" t="s">
        <v>209</v>
      </c>
      <c r="I200" s="16">
        <v>224.67599999999999</v>
      </c>
      <c r="J200" s="16">
        <v>-508.11599999999999</v>
      </c>
      <c r="K200" s="19">
        <f t="shared" si="5"/>
        <v>-2.4594360000000002E-3</v>
      </c>
      <c r="L200" s="16">
        <v>-2459.4360000000001</v>
      </c>
      <c r="M200" s="20" t="s">
        <v>86</v>
      </c>
    </row>
    <row r="201" spans="1:13" x14ac:dyDescent="0.3">
      <c r="A201" s="14" t="s">
        <v>237</v>
      </c>
      <c r="B201" s="15">
        <v>371</v>
      </c>
      <c r="C201" s="16">
        <v>-123.22799999999999</v>
      </c>
      <c r="D201" s="17">
        <v>40.49</v>
      </c>
      <c r="E201" s="18" t="s">
        <v>218</v>
      </c>
      <c r="F201" s="16">
        <v>-1528.1759999999999</v>
      </c>
      <c r="G201" s="19" t="s">
        <v>121</v>
      </c>
      <c r="H201" s="16" t="s">
        <v>209</v>
      </c>
      <c r="I201" s="16">
        <v>230.364</v>
      </c>
      <c r="J201" s="16">
        <v>-405.72</v>
      </c>
      <c r="K201" s="19">
        <f t="shared" si="5"/>
        <v>-2.4565379999999999E-3</v>
      </c>
      <c r="L201" s="16">
        <v>-2456.538</v>
      </c>
      <c r="M201" s="20" t="s">
        <v>86</v>
      </c>
    </row>
    <row r="202" spans="1:13" x14ac:dyDescent="0.3">
      <c r="A202" s="14" t="s">
        <v>238</v>
      </c>
      <c r="B202" s="15">
        <v>373</v>
      </c>
      <c r="C202" s="16">
        <v>-122.902</v>
      </c>
      <c r="D202" s="17">
        <v>40.76</v>
      </c>
      <c r="E202" s="18" t="s">
        <v>218</v>
      </c>
      <c r="F202" s="16">
        <v>-1579.3679999999999</v>
      </c>
      <c r="G202" s="31" t="s">
        <v>121</v>
      </c>
      <c r="H202" s="16" t="s">
        <v>209</v>
      </c>
      <c r="I202" s="16">
        <v>234.15600000000001</v>
      </c>
      <c r="J202" s="16">
        <v>-311.05200000000002</v>
      </c>
      <c r="K202" s="19">
        <f t="shared" si="5"/>
        <v>-2.4575040000000001E-3</v>
      </c>
      <c r="L202" s="16">
        <v>-2457.5039999999999</v>
      </c>
      <c r="M202" s="20" t="s">
        <v>86</v>
      </c>
    </row>
    <row r="203" spans="1:13" x14ac:dyDescent="0.3">
      <c r="A203" s="14" t="s">
        <v>239</v>
      </c>
      <c r="B203" s="15">
        <v>375</v>
      </c>
      <c r="C203" s="16">
        <v>-122.57599999999999</v>
      </c>
      <c r="D203" s="17">
        <v>41</v>
      </c>
      <c r="E203" s="18" t="s">
        <v>232</v>
      </c>
      <c r="F203" s="16">
        <v>-1598.328</v>
      </c>
      <c r="G203" s="19" t="s">
        <v>121</v>
      </c>
      <c r="H203" s="16" t="s">
        <v>209</v>
      </c>
      <c r="I203" s="16">
        <v>233.208</v>
      </c>
      <c r="J203" s="16">
        <v>-255.024</v>
      </c>
      <c r="K203" s="19">
        <f t="shared" si="5"/>
        <v>-2.4623339999999996E-3</v>
      </c>
      <c r="L203" s="16">
        <v>-2462.3339999999998</v>
      </c>
      <c r="M203" s="20" t="s">
        <v>86</v>
      </c>
    </row>
    <row r="204" spans="1:13" x14ac:dyDescent="0.3">
      <c r="A204" s="14" t="s">
        <v>240</v>
      </c>
      <c r="B204" s="15">
        <v>376</v>
      </c>
      <c r="C204" s="16">
        <v>-123.065</v>
      </c>
      <c r="D204" s="17">
        <v>41.23</v>
      </c>
      <c r="E204" s="18" t="s">
        <v>218</v>
      </c>
      <c r="F204" s="16">
        <v>-1626.768</v>
      </c>
      <c r="G204" s="31" t="s">
        <v>121</v>
      </c>
      <c r="H204" s="16" t="s">
        <v>209</v>
      </c>
      <c r="I204" s="16" t="s">
        <v>209</v>
      </c>
      <c r="J204" s="16">
        <v>-186.43799999999999</v>
      </c>
      <c r="K204" s="19">
        <f t="shared" si="5"/>
        <v>-2.4594360000000002E-3</v>
      </c>
      <c r="L204" s="16">
        <v>-2459.4360000000001</v>
      </c>
      <c r="M204" s="20" t="s">
        <v>86</v>
      </c>
    </row>
    <row r="205" spans="1:13" x14ac:dyDescent="0.3">
      <c r="A205" s="14" t="s">
        <v>241</v>
      </c>
      <c r="B205" s="15">
        <v>378</v>
      </c>
      <c r="C205" s="16">
        <v>-123.22799999999999</v>
      </c>
      <c r="D205" s="17">
        <v>41.46</v>
      </c>
      <c r="E205" s="18" t="s">
        <v>218</v>
      </c>
      <c r="F205" s="16">
        <v>-1647.624</v>
      </c>
      <c r="G205" s="19" t="s">
        <v>121</v>
      </c>
      <c r="H205" s="16" t="s">
        <v>209</v>
      </c>
      <c r="I205" s="16" t="s">
        <v>209</v>
      </c>
      <c r="J205" s="16">
        <v>-102.396</v>
      </c>
      <c r="K205" s="19">
        <f t="shared" si="5"/>
        <v>-2.455572E-3</v>
      </c>
      <c r="L205" s="16">
        <v>-2455.5720000000001</v>
      </c>
      <c r="M205" s="20" t="s">
        <v>86</v>
      </c>
    </row>
    <row r="206" spans="1:13" x14ac:dyDescent="0.3">
      <c r="A206" s="14" t="s">
        <v>242</v>
      </c>
      <c r="B206" s="15">
        <v>379</v>
      </c>
      <c r="C206" s="16">
        <v>-123.39100000000001</v>
      </c>
      <c r="D206" s="17">
        <v>41.66</v>
      </c>
      <c r="E206" s="18" t="s">
        <v>232</v>
      </c>
      <c r="F206" s="16">
        <v>-1687.44</v>
      </c>
      <c r="G206" s="31" t="s">
        <v>121</v>
      </c>
      <c r="H206" s="16" t="s">
        <v>209</v>
      </c>
      <c r="I206" s="16" t="s">
        <v>209</v>
      </c>
      <c r="J206" s="16">
        <v>-34.776000000000003</v>
      </c>
      <c r="K206" s="19">
        <f t="shared" si="5"/>
        <v>-2.44881E-3</v>
      </c>
      <c r="L206" s="16">
        <v>-2448.81</v>
      </c>
      <c r="M206" s="20" t="s">
        <v>86</v>
      </c>
    </row>
    <row r="207" spans="1:13" x14ac:dyDescent="0.3">
      <c r="A207" s="14" t="s">
        <v>243</v>
      </c>
      <c r="B207" s="15">
        <v>381</v>
      </c>
      <c r="C207" s="16">
        <v>-123.717</v>
      </c>
      <c r="D207" s="17">
        <v>41.93</v>
      </c>
      <c r="E207" s="18" t="s">
        <v>218</v>
      </c>
      <c r="F207" s="16">
        <v>-1695.0239999999999</v>
      </c>
      <c r="G207" s="19" t="s">
        <v>121</v>
      </c>
      <c r="H207" s="16" t="s">
        <v>209</v>
      </c>
      <c r="I207" s="16" t="s">
        <v>209</v>
      </c>
      <c r="J207" s="16">
        <v>65.688000000000002</v>
      </c>
      <c r="K207" s="19">
        <f t="shared" si="5"/>
        <v>-2.4430140000000003E-3</v>
      </c>
      <c r="L207" s="16">
        <v>-2443.0140000000001</v>
      </c>
      <c r="M207" s="20" t="s">
        <v>86</v>
      </c>
    </row>
    <row r="208" spans="1:13" x14ac:dyDescent="0.3">
      <c r="A208" s="14" t="s">
        <v>244</v>
      </c>
      <c r="B208" s="15">
        <v>383</v>
      </c>
      <c r="C208" s="16">
        <v>-123.717</v>
      </c>
      <c r="D208" s="17">
        <v>42.2</v>
      </c>
      <c r="E208" s="18" t="s">
        <v>218</v>
      </c>
      <c r="F208" s="16">
        <v>-1841.0160000000001</v>
      </c>
      <c r="G208" s="31" t="s">
        <v>121</v>
      </c>
      <c r="H208" s="16" t="s">
        <v>209</v>
      </c>
      <c r="I208" s="16" t="s">
        <v>209</v>
      </c>
      <c r="J208" s="16">
        <v>99.498000000000005</v>
      </c>
      <c r="K208" s="19">
        <f t="shared" si="5"/>
        <v>-2.4372179999999997E-3</v>
      </c>
      <c r="L208" s="16">
        <v>-2437.2179999999998</v>
      </c>
      <c r="M208" s="20" t="s">
        <v>86</v>
      </c>
    </row>
    <row r="209" spans="1:13" x14ac:dyDescent="0.3">
      <c r="A209" s="14" t="s">
        <v>245</v>
      </c>
      <c r="B209" s="15">
        <v>384</v>
      </c>
      <c r="C209" s="16">
        <v>-123.88</v>
      </c>
      <c r="D209" s="17">
        <v>42.53</v>
      </c>
      <c r="E209" s="18" t="s">
        <v>246</v>
      </c>
      <c r="F209" s="16">
        <v>-1817.316</v>
      </c>
      <c r="G209" s="19" t="s">
        <v>121</v>
      </c>
      <c r="H209" s="16" t="s">
        <v>209</v>
      </c>
      <c r="I209" s="16" t="s">
        <v>209</v>
      </c>
      <c r="J209" s="16">
        <v>290.76600000000002</v>
      </c>
      <c r="K209" s="19">
        <f t="shared" si="5"/>
        <v>-2.4304560000000001E-3</v>
      </c>
      <c r="L209" s="16">
        <v>-2430.4560000000001</v>
      </c>
      <c r="M209" s="20" t="s">
        <v>86</v>
      </c>
    </row>
    <row r="210" spans="1:13" x14ac:dyDescent="0.3">
      <c r="A210" s="14" t="s">
        <v>247</v>
      </c>
      <c r="B210" s="15">
        <v>386</v>
      </c>
      <c r="C210" s="16">
        <v>-124.206</v>
      </c>
      <c r="D210" s="17">
        <v>42.81</v>
      </c>
      <c r="E210" s="18" t="s">
        <v>232</v>
      </c>
      <c r="F210" s="16">
        <v>-1818.2639999999999</v>
      </c>
      <c r="G210" s="31" t="s">
        <v>121</v>
      </c>
      <c r="H210" s="16" t="s">
        <v>209</v>
      </c>
      <c r="I210" s="16" t="s">
        <v>209</v>
      </c>
      <c r="J210" s="16">
        <v>371.91</v>
      </c>
      <c r="K210" s="19">
        <f t="shared" si="5"/>
        <v>-2.4207959999999998E-3</v>
      </c>
      <c r="L210" s="16">
        <v>-2420.7959999999998</v>
      </c>
      <c r="M210" s="20" t="s">
        <v>86</v>
      </c>
    </row>
    <row r="211" spans="1:13" x14ac:dyDescent="0.3">
      <c r="A211" s="14" t="s">
        <v>248</v>
      </c>
      <c r="B211" s="15">
        <v>388</v>
      </c>
      <c r="C211" s="16">
        <v>-124.04300000000001</v>
      </c>
      <c r="D211" s="17">
        <v>43.08</v>
      </c>
      <c r="E211" s="18" t="s">
        <v>232</v>
      </c>
      <c r="F211" s="16">
        <v>-1838.172</v>
      </c>
      <c r="G211" s="19" t="s">
        <v>121</v>
      </c>
      <c r="H211" s="16" t="s">
        <v>209</v>
      </c>
      <c r="I211" s="16" t="s">
        <v>209</v>
      </c>
      <c r="J211" s="16">
        <v>446.29199999999997</v>
      </c>
      <c r="K211" s="19">
        <f t="shared" si="5"/>
        <v>-2.4111359999999999E-3</v>
      </c>
      <c r="L211" s="16">
        <v>-2411.136</v>
      </c>
      <c r="M211" s="20" t="s">
        <v>86</v>
      </c>
    </row>
    <row r="212" spans="1:13" x14ac:dyDescent="0.3">
      <c r="A212" s="14" t="s">
        <v>249</v>
      </c>
      <c r="B212" s="15">
        <v>390</v>
      </c>
      <c r="C212" s="16">
        <v>-124.04300000000001</v>
      </c>
      <c r="D212" s="17">
        <v>43.35</v>
      </c>
      <c r="E212" s="18" t="s">
        <v>232</v>
      </c>
      <c r="F212" s="16">
        <v>-1838.172</v>
      </c>
      <c r="G212" s="31" t="s">
        <v>121</v>
      </c>
      <c r="H212" s="16" t="s">
        <v>209</v>
      </c>
      <c r="I212" s="16" t="s">
        <v>209</v>
      </c>
      <c r="J212" s="16">
        <v>516.80999999999995</v>
      </c>
      <c r="K212" s="19">
        <f t="shared" si="5"/>
        <v>-2.4024419999999999E-3</v>
      </c>
      <c r="L212" s="16">
        <v>-2402.442</v>
      </c>
      <c r="M212" s="20" t="s">
        <v>86</v>
      </c>
    </row>
    <row r="213" spans="1:13" x14ac:dyDescent="0.3">
      <c r="A213" s="14" t="s">
        <v>250</v>
      </c>
      <c r="B213" s="15">
        <v>392</v>
      </c>
      <c r="C213" s="16">
        <v>-124.206</v>
      </c>
      <c r="D213" s="17">
        <v>43.6</v>
      </c>
      <c r="E213" s="18" t="s">
        <v>232</v>
      </c>
      <c r="F213" s="16">
        <v>-1859.028</v>
      </c>
      <c r="G213" s="19" t="s">
        <v>121</v>
      </c>
      <c r="H213" s="16" t="s">
        <v>209</v>
      </c>
      <c r="I213" s="16" t="s">
        <v>209</v>
      </c>
      <c r="J213" s="16">
        <v>554.48400000000004</v>
      </c>
      <c r="K213" s="19">
        <f t="shared" si="5"/>
        <v>-2.3956799999999999E-3</v>
      </c>
      <c r="L213" s="16">
        <v>-2395.6799999999998</v>
      </c>
      <c r="M213" s="20" t="s">
        <v>86</v>
      </c>
    </row>
    <row r="214" spans="1:13" x14ac:dyDescent="0.3">
      <c r="A214" s="14" t="s">
        <v>251</v>
      </c>
      <c r="B214" s="15">
        <v>393</v>
      </c>
      <c r="C214" s="16">
        <v>-124.206</v>
      </c>
      <c r="D214" s="17">
        <v>43.82</v>
      </c>
      <c r="E214" s="18" t="s">
        <v>232</v>
      </c>
      <c r="F214" s="16">
        <v>-1888.4159999999999</v>
      </c>
      <c r="G214" s="31" t="s">
        <v>121</v>
      </c>
      <c r="H214" s="16" t="s">
        <v>209</v>
      </c>
      <c r="I214" s="16" t="s">
        <v>209</v>
      </c>
      <c r="J214" s="16">
        <v>598.91999999999996</v>
      </c>
      <c r="K214" s="19">
        <f t="shared" si="5"/>
        <v>-2.3898840000000001E-3</v>
      </c>
      <c r="L214" s="16">
        <v>-2389.884</v>
      </c>
      <c r="M214" s="20" t="s">
        <v>86</v>
      </c>
    </row>
    <row r="215" spans="1:13" x14ac:dyDescent="0.3">
      <c r="A215" s="14" t="s">
        <v>252</v>
      </c>
      <c r="B215" s="15">
        <v>395</v>
      </c>
      <c r="C215" s="16">
        <v>-124.369</v>
      </c>
      <c r="D215" s="17">
        <v>44.06</v>
      </c>
      <c r="E215" s="18" t="s">
        <v>232</v>
      </c>
      <c r="F215" s="16">
        <v>-1898.8440000000001</v>
      </c>
      <c r="G215" s="19" t="s">
        <v>121</v>
      </c>
      <c r="H215" s="16" t="s">
        <v>209</v>
      </c>
      <c r="I215" s="16" t="s">
        <v>209</v>
      </c>
      <c r="J215" s="16">
        <v>631.76400000000001</v>
      </c>
      <c r="K215" s="19">
        <f t="shared" si="5"/>
        <v>-2.3840880000000004E-3</v>
      </c>
      <c r="L215" s="16">
        <v>-2384.0880000000002</v>
      </c>
      <c r="M215" s="20" t="s">
        <v>86</v>
      </c>
    </row>
    <row r="216" spans="1:13" x14ac:dyDescent="0.3">
      <c r="A216" s="14" t="s">
        <v>253</v>
      </c>
      <c r="B216" s="15">
        <v>396</v>
      </c>
      <c r="C216" s="16">
        <v>-124.532</v>
      </c>
      <c r="D216" s="17">
        <v>44.3</v>
      </c>
      <c r="E216" s="18" t="s">
        <v>232</v>
      </c>
      <c r="F216" s="16">
        <v>-1947.192</v>
      </c>
      <c r="G216" s="31" t="s">
        <v>121</v>
      </c>
      <c r="H216" s="16" t="s">
        <v>209</v>
      </c>
      <c r="I216" s="16" t="s">
        <v>209</v>
      </c>
      <c r="J216" s="16">
        <v>587.32799999999997</v>
      </c>
      <c r="K216" s="19">
        <f t="shared" si="5"/>
        <v>-2.3773259999999999E-3</v>
      </c>
      <c r="L216" s="16">
        <v>-2377.326</v>
      </c>
      <c r="M216" s="20" t="s">
        <v>86</v>
      </c>
    </row>
    <row r="217" spans="1:13" x14ac:dyDescent="0.3">
      <c r="A217" s="14" t="s">
        <v>254</v>
      </c>
      <c r="B217" s="15">
        <v>398</v>
      </c>
      <c r="C217" s="16">
        <v>-124.69499999999999</v>
      </c>
      <c r="D217" s="17">
        <v>44.59</v>
      </c>
      <c r="E217" s="18" t="s">
        <v>232</v>
      </c>
      <c r="F217" s="16">
        <v>-1971.84</v>
      </c>
      <c r="G217" s="19" t="s">
        <v>121</v>
      </c>
      <c r="H217" s="16" t="s">
        <v>209</v>
      </c>
      <c r="I217" s="16" t="s">
        <v>209</v>
      </c>
      <c r="J217" s="16">
        <v>499.42200000000003</v>
      </c>
      <c r="K217" s="19">
        <f t="shared" si="5"/>
        <v>-2.3695980000000001E-3</v>
      </c>
      <c r="L217" s="16">
        <v>-2369.598</v>
      </c>
      <c r="M217" s="20" t="s">
        <v>86</v>
      </c>
    </row>
    <row r="218" spans="1:13" x14ac:dyDescent="0.3">
      <c r="A218" s="14" t="s">
        <v>255</v>
      </c>
      <c r="B218" s="15">
        <v>399</v>
      </c>
      <c r="C218" s="16">
        <v>-124.532</v>
      </c>
      <c r="D218" s="17">
        <v>44.85</v>
      </c>
      <c r="E218" s="18" t="s">
        <v>232</v>
      </c>
      <c r="F218" s="16">
        <v>-1972.788</v>
      </c>
      <c r="G218" s="31" t="s">
        <v>121</v>
      </c>
      <c r="H218" s="16" t="s">
        <v>209</v>
      </c>
      <c r="I218" s="16" t="s">
        <v>209</v>
      </c>
      <c r="J218" s="16">
        <v>483</v>
      </c>
      <c r="K218" s="19">
        <f t="shared" si="5"/>
        <v>-2.360904E-3</v>
      </c>
      <c r="L218" s="16">
        <v>-2360.904</v>
      </c>
      <c r="M218" s="20" t="s">
        <v>86</v>
      </c>
    </row>
    <row r="219" spans="1:13" x14ac:dyDescent="0.3">
      <c r="A219" s="14" t="s">
        <v>256</v>
      </c>
      <c r="B219" s="15">
        <v>401</v>
      </c>
      <c r="C219" s="16">
        <v>-124.532</v>
      </c>
      <c r="D219" s="17">
        <v>45.13</v>
      </c>
      <c r="E219" s="18" t="s">
        <v>232</v>
      </c>
      <c r="F219" s="16">
        <v>-1990.8</v>
      </c>
      <c r="G219" s="19" t="s">
        <v>121</v>
      </c>
      <c r="H219" s="16" t="s">
        <v>209</v>
      </c>
      <c r="I219" s="16" t="s">
        <v>209</v>
      </c>
      <c r="J219" s="16">
        <v>486.86399999999998</v>
      </c>
      <c r="K219" s="19">
        <f t="shared" si="5"/>
        <v>-2.3560740000000001E-3</v>
      </c>
      <c r="L219" s="16">
        <v>-2356.0740000000001</v>
      </c>
      <c r="M219" s="20" t="s">
        <v>86</v>
      </c>
    </row>
    <row r="220" spans="1:13" x14ac:dyDescent="0.3">
      <c r="A220" s="14" t="s">
        <v>257</v>
      </c>
      <c r="B220" s="15">
        <v>403</v>
      </c>
      <c r="C220" s="16">
        <v>-124.532</v>
      </c>
      <c r="D220" s="17">
        <v>45.41</v>
      </c>
      <c r="E220" s="18" t="s">
        <v>232</v>
      </c>
      <c r="F220" s="16">
        <v>-2002.1759999999999</v>
      </c>
      <c r="G220" s="31" t="s">
        <v>121</v>
      </c>
      <c r="H220" s="16" t="s">
        <v>209</v>
      </c>
      <c r="I220" s="16" t="s">
        <v>209</v>
      </c>
      <c r="J220" s="16">
        <v>482.03399999999999</v>
      </c>
      <c r="K220" s="19">
        <f t="shared" si="5"/>
        <v>-2.3493120000000001E-3</v>
      </c>
      <c r="L220" s="16">
        <v>-2349.3119999999999</v>
      </c>
      <c r="M220" s="20" t="s">
        <v>86</v>
      </c>
    </row>
    <row r="221" spans="1:13" x14ac:dyDescent="0.3">
      <c r="A221" s="14" t="s">
        <v>258</v>
      </c>
      <c r="B221" s="15">
        <v>405</v>
      </c>
      <c r="C221" s="16">
        <v>-124.69499999999999</v>
      </c>
      <c r="D221" s="17">
        <v>45.68</v>
      </c>
      <c r="E221" s="18" t="s">
        <v>232</v>
      </c>
      <c r="F221" s="16">
        <v>-2023.98</v>
      </c>
      <c r="G221" s="19" t="s">
        <v>121</v>
      </c>
      <c r="H221" s="16" t="s">
        <v>209</v>
      </c>
      <c r="I221" s="16" t="s">
        <v>209</v>
      </c>
      <c r="J221" s="16">
        <v>466.57799999999997</v>
      </c>
      <c r="K221" s="19">
        <f t="shared" si="5"/>
        <v>-2.3444820000000002E-3</v>
      </c>
      <c r="L221" s="16">
        <v>-2344.482</v>
      </c>
      <c r="M221" s="20" t="s">
        <v>86</v>
      </c>
    </row>
    <row r="222" spans="1:13" x14ac:dyDescent="0.3">
      <c r="A222" s="14" t="s">
        <v>259</v>
      </c>
      <c r="B222" s="15">
        <v>407</v>
      </c>
      <c r="C222" s="16">
        <v>-124.69499999999999</v>
      </c>
      <c r="D222" s="17">
        <v>45.96</v>
      </c>
      <c r="E222" s="18" t="s">
        <v>232</v>
      </c>
      <c r="F222" s="16">
        <v>-2008.8119999999999</v>
      </c>
      <c r="G222" s="31" t="s">
        <v>121</v>
      </c>
      <c r="H222" s="16" t="s">
        <v>209</v>
      </c>
      <c r="I222" s="16" t="s">
        <v>209</v>
      </c>
      <c r="J222" s="16">
        <v>449.19</v>
      </c>
      <c r="K222" s="19">
        <f t="shared" si="5"/>
        <v>-2.340618E-3</v>
      </c>
      <c r="L222" s="16">
        <v>-2340.6179999999999</v>
      </c>
      <c r="M222" s="20" t="s">
        <v>86</v>
      </c>
    </row>
    <row r="223" spans="1:13" x14ac:dyDescent="0.3">
      <c r="A223" s="14" t="s">
        <v>260</v>
      </c>
      <c r="B223" s="15">
        <v>408</v>
      </c>
      <c r="C223" s="16">
        <v>-124.858</v>
      </c>
      <c r="D223" s="17">
        <v>46.2</v>
      </c>
      <c r="E223" s="18" t="s">
        <v>232</v>
      </c>
      <c r="F223" s="16">
        <v>-2033.46</v>
      </c>
      <c r="G223" s="19" t="s">
        <v>121</v>
      </c>
      <c r="H223" s="16" t="s">
        <v>209</v>
      </c>
      <c r="I223" s="16" t="s">
        <v>209</v>
      </c>
      <c r="J223" s="16">
        <v>441.46199999999999</v>
      </c>
      <c r="K223" s="19">
        <f t="shared" si="5"/>
        <v>-2.3348220000000003E-3</v>
      </c>
      <c r="L223" s="16">
        <v>-2334.8220000000001</v>
      </c>
      <c r="M223" s="20" t="s">
        <v>86</v>
      </c>
    </row>
    <row r="224" spans="1:13" x14ac:dyDescent="0.3">
      <c r="A224" s="14" t="s">
        <v>261</v>
      </c>
      <c r="B224" s="15">
        <v>410</v>
      </c>
      <c r="C224" s="16">
        <v>-124.69499999999999</v>
      </c>
      <c r="D224" s="17">
        <v>46.44</v>
      </c>
      <c r="E224" s="18" t="s">
        <v>232</v>
      </c>
      <c r="F224" s="16">
        <v>-2060.9520000000002</v>
      </c>
      <c r="G224" s="31" t="s">
        <v>121</v>
      </c>
      <c r="H224" s="16" t="s">
        <v>209</v>
      </c>
      <c r="I224" s="16" t="s">
        <v>209</v>
      </c>
      <c r="J224" s="16">
        <v>436.63200000000001</v>
      </c>
      <c r="K224" s="19">
        <f t="shared" si="5"/>
        <v>-2.3280599999999999E-3</v>
      </c>
      <c r="L224" s="16">
        <v>-2328.06</v>
      </c>
      <c r="M224" s="20" t="s">
        <v>86</v>
      </c>
    </row>
    <row r="225" spans="1:13" x14ac:dyDescent="0.3">
      <c r="A225" s="14" t="s">
        <v>262</v>
      </c>
      <c r="B225" s="15">
        <v>411</v>
      </c>
      <c r="C225" s="16">
        <v>-124.69499999999999</v>
      </c>
      <c r="D225" s="17">
        <v>46.69</v>
      </c>
      <c r="E225" s="18" t="s">
        <v>232</v>
      </c>
      <c r="F225" s="16">
        <v>-2073.2759999999998</v>
      </c>
      <c r="G225" s="19" t="s">
        <v>121</v>
      </c>
      <c r="H225" s="16" t="s">
        <v>209</v>
      </c>
      <c r="I225" s="16" t="s">
        <v>209</v>
      </c>
      <c r="J225" s="16">
        <v>411.51600000000002</v>
      </c>
      <c r="K225" s="19">
        <f t="shared" si="5"/>
        <v>-2.320332E-3</v>
      </c>
      <c r="L225" s="16">
        <v>-2320.3319999999999</v>
      </c>
      <c r="M225" s="20" t="s">
        <v>86</v>
      </c>
    </row>
    <row r="226" spans="1:13" x14ac:dyDescent="0.3">
      <c r="A226" s="14" t="s">
        <v>263</v>
      </c>
      <c r="B226" s="15">
        <v>413</v>
      </c>
      <c r="C226" s="16">
        <v>-124.369</v>
      </c>
      <c r="D226" s="17">
        <v>46.94</v>
      </c>
      <c r="E226" s="18" t="s">
        <v>246</v>
      </c>
      <c r="F226" s="16" t="s">
        <v>264</v>
      </c>
      <c r="G226" s="31" t="s">
        <v>121</v>
      </c>
      <c r="H226" s="16" t="s">
        <v>209</v>
      </c>
      <c r="I226" s="16" t="s">
        <v>209</v>
      </c>
      <c r="J226" s="16">
        <v>404.75400000000002</v>
      </c>
      <c r="K226" s="19">
        <f t="shared" si="5"/>
        <v>-2.3155020000000001E-3</v>
      </c>
      <c r="L226" s="16">
        <v>-2315.502</v>
      </c>
      <c r="M226" s="20" t="s">
        <v>86</v>
      </c>
    </row>
    <row r="227" spans="1:13" x14ac:dyDescent="0.3">
      <c r="A227" s="14" t="s">
        <v>265</v>
      </c>
      <c r="B227" s="15">
        <v>414</v>
      </c>
      <c r="C227" s="16">
        <v>-124.369</v>
      </c>
      <c r="D227" s="17">
        <v>47.22</v>
      </c>
      <c r="E227" s="18" t="s">
        <v>246</v>
      </c>
      <c r="F227" s="16" t="s">
        <v>264</v>
      </c>
      <c r="G227" s="19" t="s">
        <v>121</v>
      </c>
      <c r="H227" s="16" t="s">
        <v>209</v>
      </c>
      <c r="I227" s="16" t="s">
        <v>209</v>
      </c>
      <c r="J227" s="16">
        <v>378.67200000000003</v>
      </c>
      <c r="K227" s="19">
        <f t="shared" si="5"/>
        <v>-2.3087399999999997E-3</v>
      </c>
      <c r="L227" s="16">
        <v>-2308.7399999999998</v>
      </c>
      <c r="M227" s="20" t="s">
        <v>86</v>
      </c>
    </row>
    <row r="228" spans="1:13" x14ac:dyDescent="0.3">
      <c r="A228" s="14" t="s">
        <v>266</v>
      </c>
      <c r="B228" s="15">
        <v>416</v>
      </c>
      <c r="C228" s="16">
        <v>-124.69499999999999</v>
      </c>
      <c r="D228" s="17">
        <v>47.52</v>
      </c>
      <c r="E228" s="18" t="s">
        <v>232</v>
      </c>
      <c r="F228" s="16" t="s">
        <v>264</v>
      </c>
      <c r="G228" s="31" t="s">
        <v>121</v>
      </c>
      <c r="H228" s="16" t="s">
        <v>209</v>
      </c>
      <c r="I228" s="16" t="s">
        <v>209</v>
      </c>
      <c r="J228" s="16">
        <v>352.59</v>
      </c>
      <c r="K228" s="19">
        <f t="shared" si="5"/>
        <v>-2.306808E-3</v>
      </c>
      <c r="L228" s="16">
        <v>-2306.808</v>
      </c>
      <c r="M228" s="20" t="s">
        <v>86</v>
      </c>
    </row>
    <row r="229" spans="1:13" x14ac:dyDescent="0.3">
      <c r="A229" s="14" t="s">
        <v>267</v>
      </c>
      <c r="B229" s="15">
        <v>418</v>
      </c>
      <c r="C229" s="16">
        <v>-124.858</v>
      </c>
      <c r="D229" s="17">
        <v>47.83</v>
      </c>
      <c r="E229" s="18" t="s">
        <v>246</v>
      </c>
      <c r="F229" s="16" t="s">
        <v>264</v>
      </c>
      <c r="G229" s="19" t="s">
        <v>121</v>
      </c>
      <c r="H229" s="16" t="s">
        <v>209</v>
      </c>
      <c r="I229" s="16" t="s">
        <v>209</v>
      </c>
      <c r="J229" s="16">
        <v>274.34399999999999</v>
      </c>
      <c r="K229" s="19">
        <f t="shared" si="5"/>
        <v>-2.3029439999999999E-3</v>
      </c>
      <c r="L229" s="16">
        <v>-2302.944</v>
      </c>
      <c r="M229" s="20" t="s">
        <v>86</v>
      </c>
    </row>
    <row r="230" spans="1:13" x14ac:dyDescent="0.3">
      <c r="A230" s="14" t="s">
        <v>268</v>
      </c>
      <c r="B230" s="15">
        <v>420</v>
      </c>
      <c r="C230" s="16">
        <v>-125.184</v>
      </c>
      <c r="D230" s="17">
        <v>48.14</v>
      </c>
      <c r="E230" s="18" t="s">
        <v>232</v>
      </c>
      <c r="F230" s="16" t="s">
        <v>264</v>
      </c>
      <c r="G230" s="31" t="s">
        <v>121</v>
      </c>
      <c r="H230" s="16" t="s">
        <v>209</v>
      </c>
      <c r="I230" s="16" t="s">
        <v>209</v>
      </c>
      <c r="J230" s="16">
        <v>288.834</v>
      </c>
      <c r="K230" s="19">
        <f t="shared" si="5"/>
        <v>-2.2990799999999998E-3</v>
      </c>
      <c r="L230" s="16">
        <v>-2299.08</v>
      </c>
      <c r="M230" s="20" t="s">
        <v>86</v>
      </c>
    </row>
    <row r="231" spans="1:13" x14ac:dyDescent="0.3">
      <c r="A231" s="14" t="s">
        <v>269</v>
      </c>
      <c r="B231" s="15">
        <v>422</v>
      </c>
      <c r="C231" s="16">
        <v>-125.184</v>
      </c>
      <c r="D231" s="17">
        <v>48.45</v>
      </c>
      <c r="E231" s="18" t="s">
        <v>232</v>
      </c>
      <c r="F231" s="16" t="s">
        <v>264</v>
      </c>
      <c r="G231" s="19" t="s">
        <v>121</v>
      </c>
      <c r="H231" s="16" t="s">
        <v>209</v>
      </c>
      <c r="I231" s="16" t="s">
        <v>209</v>
      </c>
      <c r="J231" s="16">
        <v>292.69799999999998</v>
      </c>
      <c r="K231" s="19">
        <f t="shared" si="5"/>
        <v>-2.2952160000000001E-3</v>
      </c>
      <c r="L231" s="16">
        <v>-2295.2159999999999</v>
      </c>
      <c r="M231" s="20" t="s">
        <v>86</v>
      </c>
    </row>
    <row r="232" spans="1:13" x14ac:dyDescent="0.3">
      <c r="A232" s="14" t="s">
        <v>270</v>
      </c>
      <c r="B232" s="15">
        <v>423</v>
      </c>
      <c r="C232" s="16">
        <v>-125.184</v>
      </c>
      <c r="D232" s="17">
        <v>48.75</v>
      </c>
      <c r="E232" s="18" t="s">
        <v>232</v>
      </c>
      <c r="F232" s="16" t="s">
        <v>264</v>
      </c>
      <c r="G232" s="31" t="s">
        <v>121</v>
      </c>
      <c r="H232" s="16" t="s">
        <v>209</v>
      </c>
      <c r="I232" s="16" t="s">
        <v>209</v>
      </c>
      <c r="J232" s="16">
        <v>315.88200000000001</v>
      </c>
      <c r="K232" s="19">
        <f t="shared" si="5"/>
        <v>-2.2903860000000002E-3</v>
      </c>
      <c r="L232" s="16">
        <v>-2290.386</v>
      </c>
      <c r="M232" s="20" t="s">
        <v>86</v>
      </c>
    </row>
    <row r="233" spans="1:13" x14ac:dyDescent="0.3">
      <c r="A233" s="14" t="s">
        <v>271</v>
      </c>
      <c r="B233" s="15">
        <v>425</v>
      </c>
      <c r="C233" s="16">
        <v>-125.184</v>
      </c>
      <c r="D233" s="17">
        <v>49.01</v>
      </c>
      <c r="E233" s="18" t="s">
        <v>232</v>
      </c>
      <c r="F233" s="16" t="s">
        <v>264</v>
      </c>
      <c r="G233" s="19" t="s">
        <v>121</v>
      </c>
      <c r="H233" s="16" t="s">
        <v>209</v>
      </c>
      <c r="I233" s="16" t="s">
        <v>209</v>
      </c>
      <c r="J233" s="16">
        <v>297.52800000000002</v>
      </c>
      <c r="K233" s="19">
        <f t="shared" si="5"/>
        <v>-2.2874879999999998E-3</v>
      </c>
      <c r="L233" s="16">
        <v>-2287.4879999999998</v>
      </c>
      <c r="M233" s="20" t="s">
        <v>86</v>
      </c>
    </row>
    <row r="234" spans="1:13" x14ac:dyDescent="0.3">
      <c r="A234" s="14" t="s">
        <v>272</v>
      </c>
      <c r="B234" s="15">
        <v>427</v>
      </c>
      <c r="C234" s="16">
        <v>-125.184</v>
      </c>
      <c r="D234" s="17">
        <v>49.28</v>
      </c>
      <c r="E234" s="18" t="s">
        <v>232</v>
      </c>
      <c r="F234" s="16" t="s">
        <v>264</v>
      </c>
      <c r="G234" s="31" t="s">
        <v>121</v>
      </c>
      <c r="H234" s="16" t="s">
        <v>209</v>
      </c>
      <c r="I234" s="16" t="s">
        <v>209</v>
      </c>
      <c r="J234" s="16">
        <v>315.88200000000001</v>
      </c>
      <c r="K234" s="19">
        <f t="shared" si="5"/>
        <v>-2.2855560000000002E-3</v>
      </c>
      <c r="L234" s="16">
        <v>-2285.556</v>
      </c>
      <c r="M234" s="20" t="s">
        <v>86</v>
      </c>
    </row>
    <row r="235" spans="1:13" x14ac:dyDescent="0.3">
      <c r="A235" s="14" t="s">
        <v>273</v>
      </c>
      <c r="B235" s="15">
        <v>428</v>
      </c>
      <c r="C235" s="16">
        <v>-125.184</v>
      </c>
      <c r="D235" s="17">
        <v>49.52</v>
      </c>
      <c r="E235" s="18" t="s">
        <v>246</v>
      </c>
      <c r="F235" s="16" t="s">
        <v>264</v>
      </c>
      <c r="G235" s="19" t="s">
        <v>121</v>
      </c>
      <c r="H235" s="16" t="s">
        <v>209</v>
      </c>
      <c r="I235" s="16" t="s">
        <v>209</v>
      </c>
      <c r="J235" s="16">
        <v>318.77999999999997</v>
      </c>
      <c r="K235" s="19">
        <f t="shared" si="5"/>
        <v>-2.2807260000000003E-3</v>
      </c>
      <c r="L235" s="16">
        <v>-2280.7260000000001</v>
      </c>
      <c r="M235" s="20" t="s">
        <v>86</v>
      </c>
    </row>
    <row r="236" spans="1:13" x14ac:dyDescent="0.3">
      <c r="A236" s="14" t="s">
        <v>274</v>
      </c>
      <c r="B236" s="15">
        <v>430</v>
      </c>
      <c r="C236" s="16">
        <v>-125.34699999999999</v>
      </c>
      <c r="D236" s="17">
        <v>49.78</v>
      </c>
      <c r="E236" s="18" t="s">
        <v>246</v>
      </c>
      <c r="F236" s="16" t="s">
        <v>264</v>
      </c>
      <c r="G236" s="31" t="s">
        <v>121</v>
      </c>
      <c r="H236" s="16" t="s">
        <v>209</v>
      </c>
      <c r="I236" s="16" t="s">
        <v>209</v>
      </c>
      <c r="J236" s="16">
        <v>324.57600000000002</v>
      </c>
      <c r="K236" s="19">
        <f t="shared" si="5"/>
        <v>-2.272998E-3</v>
      </c>
      <c r="L236" s="16">
        <v>-2272.998</v>
      </c>
      <c r="M236" s="20" t="s">
        <v>86</v>
      </c>
    </row>
    <row r="237" spans="1:13" x14ac:dyDescent="0.3">
      <c r="A237" s="14" t="s">
        <v>275</v>
      </c>
      <c r="B237" s="15">
        <v>431</v>
      </c>
      <c r="C237" s="16">
        <v>-125.184</v>
      </c>
      <c r="D237" s="17">
        <v>50.07</v>
      </c>
      <c r="E237" s="18" t="s">
        <v>246</v>
      </c>
      <c r="F237" s="16" t="s">
        <v>264</v>
      </c>
      <c r="G237" s="19" t="s">
        <v>121</v>
      </c>
      <c r="H237" s="16" t="s">
        <v>209</v>
      </c>
      <c r="I237" s="16" t="s">
        <v>209</v>
      </c>
      <c r="J237" s="16">
        <v>329.40600000000001</v>
      </c>
      <c r="K237" s="19">
        <f t="shared" si="5"/>
        <v>-2.2614060000000001E-3</v>
      </c>
      <c r="L237" s="16">
        <v>-2261.4059999999999</v>
      </c>
      <c r="M237" s="20" t="s">
        <v>86</v>
      </c>
    </row>
    <row r="238" spans="1:13" x14ac:dyDescent="0.3">
      <c r="A238" s="14" t="s">
        <v>276</v>
      </c>
      <c r="B238" s="15">
        <v>433</v>
      </c>
      <c r="C238" s="16">
        <v>-125.184</v>
      </c>
      <c r="D238" s="17">
        <v>50.39</v>
      </c>
      <c r="E238" s="18" t="s">
        <v>246</v>
      </c>
      <c r="F238" s="16" t="s">
        <v>264</v>
      </c>
      <c r="G238" s="31" t="s">
        <v>121</v>
      </c>
      <c r="H238" s="16" t="s">
        <v>209</v>
      </c>
      <c r="I238" s="16" t="s">
        <v>209</v>
      </c>
      <c r="J238" s="16">
        <v>321.678</v>
      </c>
      <c r="K238" s="19">
        <f t="shared" si="5"/>
        <v>-2.2478820000000001E-3</v>
      </c>
      <c r="L238" s="16">
        <v>-2247.8820000000001</v>
      </c>
      <c r="M238" s="20" t="s">
        <v>86</v>
      </c>
    </row>
    <row r="239" spans="1:13" x14ac:dyDescent="0.3">
      <c r="A239" s="14" t="s">
        <v>277</v>
      </c>
      <c r="B239" s="15">
        <v>435</v>
      </c>
      <c r="C239" s="16">
        <v>-125.184</v>
      </c>
      <c r="D239" s="17">
        <v>50.7</v>
      </c>
      <c r="E239" s="18" t="s">
        <v>246</v>
      </c>
      <c r="F239" s="16" t="s">
        <v>264</v>
      </c>
      <c r="G239" s="19" t="s">
        <v>121</v>
      </c>
      <c r="H239" s="16" t="s">
        <v>209</v>
      </c>
      <c r="I239" s="16" t="s">
        <v>209</v>
      </c>
      <c r="J239" s="16">
        <v>317.81400000000002</v>
      </c>
      <c r="K239" s="19">
        <f t="shared" si="5"/>
        <v>-2.2285619999999999E-3</v>
      </c>
      <c r="L239" s="16">
        <v>-2228.5619999999999</v>
      </c>
      <c r="M239" s="20" t="s">
        <v>86</v>
      </c>
    </row>
    <row r="240" spans="1:13" x14ac:dyDescent="0.3">
      <c r="A240" s="14" t="s">
        <v>278</v>
      </c>
      <c r="B240" s="15">
        <v>437</v>
      </c>
      <c r="C240" s="16">
        <v>-125.184</v>
      </c>
      <c r="D240" s="17">
        <v>51</v>
      </c>
      <c r="E240" s="18" t="s">
        <v>279</v>
      </c>
      <c r="F240" s="16" t="s">
        <v>264</v>
      </c>
      <c r="G240" s="31" t="s">
        <v>121</v>
      </c>
      <c r="H240" s="16" t="s">
        <v>209</v>
      </c>
      <c r="I240" s="16" t="s">
        <v>209</v>
      </c>
      <c r="J240" s="16">
        <v>322.64400000000001</v>
      </c>
      <c r="K240" s="19">
        <f t="shared" si="5"/>
        <v>-2.2150379999999999E-3</v>
      </c>
      <c r="L240" s="16">
        <v>-2215.038</v>
      </c>
      <c r="M240" s="20" t="s">
        <v>86</v>
      </c>
    </row>
    <row r="241" spans="1:13" x14ac:dyDescent="0.3">
      <c r="A241" s="14" t="s">
        <v>280</v>
      </c>
      <c r="B241" s="15">
        <v>502</v>
      </c>
      <c r="C241" s="16">
        <v>-125.999</v>
      </c>
      <c r="D241" s="17">
        <v>62.19</v>
      </c>
      <c r="E241" s="18" t="s">
        <v>281</v>
      </c>
      <c r="F241" s="16" t="s">
        <v>209</v>
      </c>
      <c r="G241" s="19" t="s">
        <v>121</v>
      </c>
      <c r="H241" s="16" t="s">
        <v>209</v>
      </c>
      <c r="I241" s="16" t="s">
        <v>209</v>
      </c>
      <c r="J241" s="16">
        <v>376.74</v>
      </c>
      <c r="K241" s="19">
        <f t="shared" si="5"/>
        <v>-1.9986539999999999E-3</v>
      </c>
      <c r="L241" s="16">
        <v>-1998.654</v>
      </c>
      <c r="M241" s="20" t="s">
        <v>86</v>
      </c>
    </row>
    <row r="242" spans="1:13" x14ac:dyDescent="0.3">
      <c r="A242" s="14" t="s">
        <v>282</v>
      </c>
      <c r="B242" s="15">
        <v>504</v>
      </c>
      <c r="C242" s="16">
        <v>-125.999</v>
      </c>
      <c r="D242" s="17">
        <v>62.5</v>
      </c>
      <c r="E242" s="18" t="s">
        <v>281</v>
      </c>
      <c r="F242" s="16" t="s">
        <v>209</v>
      </c>
      <c r="G242" s="31" t="s">
        <v>121</v>
      </c>
      <c r="H242" s="16" t="s">
        <v>209</v>
      </c>
      <c r="I242" s="16" t="s">
        <v>209</v>
      </c>
      <c r="J242" s="16">
        <v>386.4</v>
      </c>
      <c r="K242" s="19">
        <f t="shared" si="5"/>
        <v>-1.9870619999999999E-3</v>
      </c>
      <c r="L242" s="16">
        <v>-1987.0619999999999</v>
      </c>
      <c r="M242" s="20" t="s">
        <v>86</v>
      </c>
    </row>
    <row r="243" spans="1:13" x14ac:dyDescent="0.3">
      <c r="A243" s="14" t="s">
        <v>283</v>
      </c>
      <c r="B243" s="15">
        <v>506</v>
      </c>
      <c r="C243" s="16">
        <v>-126.16200000000001</v>
      </c>
      <c r="D243" s="17">
        <v>62.81</v>
      </c>
      <c r="E243" s="18" t="s">
        <v>284</v>
      </c>
      <c r="F243" s="16" t="s">
        <v>209</v>
      </c>
      <c r="G243" s="19" t="s">
        <v>121</v>
      </c>
      <c r="H243" s="16" t="s">
        <v>209</v>
      </c>
      <c r="I243" s="16" t="s">
        <v>209</v>
      </c>
      <c r="J243" s="16">
        <v>397.02600000000001</v>
      </c>
      <c r="K243" s="19">
        <f t="shared" si="5"/>
        <v>-1.9783679999999999E-3</v>
      </c>
      <c r="L243" s="16">
        <v>-1978.3679999999999</v>
      </c>
      <c r="M243" s="20" t="s">
        <v>86</v>
      </c>
    </row>
    <row r="244" spans="1:13" x14ac:dyDescent="0.3">
      <c r="A244" s="14" t="s">
        <v>285</v>
      </c>
      <c r="B244" s="15">
        <v>507</v>
      </c>
      <c r="C244" s="16">
        <v>-126.16200000000001</v>
      </c>
      <c r="D244" s="17">
        <v>63.14</v>
      </c>
      <c r="E244" s="18" t="s">
        <v>281</v>
      </c>
      <c r="F244" s="16" t="s">
        <v>209</v>
      </c>
      <c r="G244" s="31" t="s">
        <v>121</v>
      </c>
      <c r="H244" s="16" t="s">
        <v>209</v>
      </c>
      <c r="I244" s="16" t="s">
        <v>209</v>
      </c>
      <c r="J244" s="16">
        <v>427.93799999999999</v>
      </c>
      <c r="K244" s="19">
        <f t="shared" si="5"/>
        <v>-1.9716059999999999E-3</v>
      </c>
      <c r="L244" s="16">
        <v>-1971.606</v>
      </c>
      <c r="M244" s="20" t="s">
        <v>86</v>
      </c>
    </row>
    <row r="245" spans="1:13" x14ac:dyDescent="0.3">
      <c r="A245" s="14" t="s">
        <v>286</v>
      </c>
      <c r="B245" s="15">
        <v>509</v>
      </c>
      <c r="C245" s="16">
        <v>-126.325</v>
      </c>
      <c r="D245" s="17">
        <v>63.4</v>
      </c>
      <c r="E245" s="18" t="s">
        <v>284</v>
      </c>
      <c r="F245" s="16" t="s">
        <v>209</v>
      </c>
      <c r="G245" s="19" t="s">
        <v>121</v>
      </c>
      <c r="H245" s="16" t="s">
        <v>209</v>
      </c>
      <c r="I245" s="16" t="s">
        <v>209</v>
      </c>
      <c r="J245" s="16">
        <v>416.346</v>
      </c>
      <c r="K245" s="19">
        <f t="shared" si="5"/>
        <v>-1.9658100000000001E-3</v>
      </c>
      <c r="L245" s="16">
        <v>-1965.81</v>
      </c>
      <c r="M245" s="20" t="s">
        <v>86</v>
      </c>
    </row>
    <row r="246" spans="1:13" ht="15" thickBot="1" x14ac:dyDescent="0.35">
      <c r="A246" s="32" t="s">
        <v>287</v>
      </c>
      <c r="B246" s="33">
        <v>511</v>
      </c>
      <c r="C246" s="34">
        <v>-126.325</v>
      </c>
      <c r="D246" s="35">
        <v>63.66</v>
      </c>
      <c r="E246" s="36" t="s">
        <v>281</v>
      </c>
      <c r="F246" s="34" t="s">
        <v>209</v>
      </c>
      <c r="G246" s="37" t="s">
        <v>121</v>
      </c>
      <c r="H246" s="34" t="s">
        <v>209</v>
      </c>
      <c r="I246" s="34" t="s">
        <v>209</v>
      </c>
      <c r="J246" s="34">
        <v>425.04</v>
      </c>
      <c r="K246" s="19">
        <f t="shared" si="5"/>
        <v>-1.9600139999999999E-3</v>
      </c>
      <c r="L246" s="34">
        <v>-1960.0139999999999</v>
      </c>
      <c r="M246" s="38" t="s">
        <v>86</v>
      </c>
    </row>
    <row r="247" spans="1:13" x14ac:dyDescent="0.3">
      <c r="E247" s="41" t="s">
        <v>288</v>
      </c>
      <c r="K247" s="19">
        <f t="shared" si="5"/>
        <v>0</v>
      </c>
    </row>
    <row r="248" spans="1:13" x14ac:dyDescent="0.3">
      <c r="L248" s="44"/>
    </row>
    <row r="251" spans="1:13" x14ac:dyDescent="0.3">
      <c r="B251" s="7"/>
    </row>
    <row r="252" spans="1:13" x14ac:dyDescent="0.3">
      <c r="B252" s="7"/>
    </row>
    <row r="253" spans="1:13" x14ac:dyDescent="0.3">
      <c r="D253" s="80"/>
      <c r="E253" s="80"/>
      <c r="F253" s="81" t="s">
        <v>289</v>
      </c>
      <c r="G253" s="81"/>
      <c r="H253" s="82" t="s">
        <v>290</v>
      </c>
      <c r="I253" s="82"/>
    </row>
    <row r="254" spans="1:13" x14ac:dyDescent="0.3">
      <c r="D254" s="83" t="s">
        <v>37</v>
      </c>
      <c r="E254" s="83"/>
      <c r="F254" s="45">
        <v>29.013999999999999</v>
      </c>
      <c r="G254" s="46" t="s">
        <v>291</v>
      </c>
      <c r="H254" s="45">
        <v>37.625</v>
      </c>
      <c r="I254" s="45" t="s">
        <v>291</v>
      </c>
    </row>
    <row r="255" spans="1:13" x14ac:dyDescent="0.3">
      <c r="D255" s="83" t="s">
        <v>88</v>
      </c>
      <c r="E255" s="83"/>
      <c r="F255" s="45">
        <v>101.386</v>
      </c>
      <c r="G255" s="45" t="s">
        <v>291</v>
      </c>
      <c r="H255" s="47">
        <v>100.485</v>
      </c>
      <c r="I255" s="45" t="s">
        <v>291</v>
      </c>
    </row>
    <row r="256" spans="1:13" x14ac:dyDescent="0.3">
      <c r="D256" s="69" t="s">
        <v>154</v>
      </c>
      <c r="E256" s="69"/>
      <c r="F256" s="45">
        <v>116.871</v>
      </c>
      <c r="G256" s="45" t="s">
        <v>291</v>
      </c>
      <c r="H256" s="47">
        <v>101.001</v>
      </c>
      <c r="I256" s="45" t="s">
        <v>291</v>
      </c>
    </row>
    <row r="259" spans="5:5" x14ac:dyDescent="0.3">
      <c r="E259" s="16"/>
    </row>
  </sheetData>
  <mergeCells count="12">
    <mergeCell ref="D256:E256"/>
    <mergeCell ref="N15:O15"/>
    <mergeCell ref="N35:O35"/>
    <mergeCell ref="N60:O61"/>
    <mergeCell ref="N62:O62"/>
    <mergeCell ref="N70:O70"/>
    <mergeCell ref="N123:O123"/>
    <mergeCell ref="D253:E253"/>
    <mergeCell ref="F253:G253"/>
    <mergeCell ref="H253:I253"/>
    <mergeCell ref="D254:E254"/>
    <mergeCell ref="D255:E2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9D62-B1F8-4E7D-A626-1E1B94F01A6D}">
  <dimension ref="B5:K19"/>
  <sheetViews>
    <sheetView zoomScale="70" zoomScaleNormal="70" workbookViewId="0">
      <selection activeCell="S27" sqref="S27"/>
    </sheetView>
  </sheetViews>
  <sheetFormatPr defaultRowHeight="14.4" x14ac:dyDescent="0.3"/>
  <cols>
    <col min="3" max="3" width="12.33203125" customWidth="1"/>
    <col min="4" max="4" width="21.109375" customWidth="1"/>
    <col min="5" max="5" width="12.33203125" customWidth="1"/>
    <col min="8" max="8" width="7.33203125" customWidth="1"/>
    <col min="10" max="10" width="12.109375" customWidth="1"/>
    <col min="11" max="11" width="22.6640625" customWidth="1"/>
  </cols>
  <sheetData>
    <row r="5" spans="2:11" x14ac:dyDescent="0.3">
      <c r="C5" t="s">
        <v>344</v>
      </c>
      <c r="I5" t="s">
        <v>345</v>
      </c>
    </row>
    <row r="6" spans="2:11" ht="15.6" x14ac:dyDescent="0.3">
      <c r="B6" s="60" t="s">
        <v>342</v>
      </c>
      <c r="C6" s="60" t="s">
        <v>341</v>
      </c>
      <c r="D6" s="60" t="s">
        <v>340</v>
      </c>
      <c r="E6" s="60" t="s">
        <v>343</v>
      </c>
      <c r="I6" s="61" t="s">
        <v>342</v>
      </c>
      <c r="J6" s="61" t="s">
        <v>341</v>
      </c>
      <c r="K6" s="61" t="s">
        <v>340</v>
      </c>
    </row>
    <row r="7" spans="2:11" ht="15.6" x14ac:dyDescent="0.3">
      <c r="B7" s="60">
        <v>1</v>
      </c>
      <c r="C7" s="60">
        <v>31.68</v>
      </c>
      <c r="D7" s="84">
        <v>37.647777777777783</v>
      </c>
      <c r="E7" s="59">
        <f>D$17-C7</f>
        <v>5.9677777777777834</v>
      </c>
      <c r="I7" s="61">
        <v>1</v>
      </c>
      <c r="J7" s="61">
        <v>33.94</v>
      </c>
      <c r="K7" s="85">
        <v>38.393750000000004</v>
      </c>
    </row>
    <row r="8" spans="2:11" ht="15.6" x14ac:dyDescent="0.3">
      <c r="B8" s="60">
        <v>2</v>
      </c>
      <c r="C8" s="60">
        <v>33.94</v>
      </c>
      <c r="D8" s="84"/>
      <c r="E8" s="59">
        <f>D$17-C8</f>
        <v>3.7077777777777854</v>
      </c>
      <c r="I8" s="61">
        <v>2</v>
      </c>
      <c r="J8" s="61">
        <v>35.64</v>
      </c>
      <c r="K8" s="86"/>
    </row>
    <row r="9" spans="2:11" ht="15.6" x14ac:dyDescent="0.3">
      <c r="B9" s="60">
        <v>3</v>
      </c>
      <c r="C9" s="60">
        <v>35.64</v>
      </c>
      <c r="D9" s="84"/>
      <c r="E9" s="59">
        <f>D$17-C9</f>
        <v>2.0077777777777825</v>
      </c>
      <c r="I9" s="61">
        <v>3</v>
      </c>
      <c r="J9" s="61">
        <v>38.46</v>
      </c>
      <c r="K9" s="86"/>
    </row>
    <row r="10" spans="2:11" ht="15.6" x14ac:dyDescent="0.3">
      <c r="B10" s="60">
        <v>4</v>
      </c>
      <c r="C10" s="60">
        <v>38.46</v>
      </c>
      <c r="D10" s="84"/>
      <c r="E10" s="59">
        <f t="shared" ref="E10:E15" si="0">-(D$17-C10)</f>
        <v>0.81222222222221774</v>
      </c>
      <c r="I10" s="61">
        <v>4</v>
      </c>
      <c r="J10" s="61">
        <v>38.46</v>
      </c>
      <c r="K10" s="86"/>
    </row>
    <row r="11" spans="2:11" ht="15.6" x14ac:dyDescent="0.3">
      <c r="B11" s="60">
        <v>5</v>
      </c>
      <c r="C11" s="60">
        <v>38.46</v>
      </c>
      <c r="D11" s="84"/>
      <c r="E11" s="59">
        <f t="shared" si="0"/>
        <v>0.81222222222221774</v>
      </c>
      <c r="I11" s="61">
        <v>5</v>
      </c>
      <c r="J11" s="61">
        <v>39.03</v>
      </c>
      <c r="K11" s="86"/>
    </row>
    <row r="12" spans="2:11" ht="15.6" x14ac:dyDescent="0.3">
      <c r="B12" s="60">
        <v>6</v>
      </c>
      <c r="C12" s="60">
        <v>39.03</v>
      </c>
      <c r="D12" s="84"/>
      <c r="E12" s="59">
        <f t="shared" si="0"/>
        <v>1.382222222222218</v>
      </c>
      <c r="I12" s="61">
        <v>6</v>
      </c>
      <c r="J12" s="63">
        <v>39.6</v>
      </c>
      <c r="K12" s="86"/>
    </row>
    <row r="13" spans="2:11" ht="15.6" x14ac:dyDescent="0.3">
      <c r="B13" s="60">
        <v>7</v>
      </c>
      <c r="C13" s="62">
        <v>39.6</v>
      </c>
      <c r="D13" s="84"/>
      <c r="E13" s="59">
        <f t="shared" si="0"/>
        <v>1.9522222222222183</v>
      </c>
      <c r="I13" s="61">
        <v>7</v>
      </c>
      <c r="J13" s="61">
        <v>40.729999999999997</v>
      </c>
      <c r="K13" s="86"/>
    </row>
    <row r="14" spans="2:11" ht="15.6" x14ac:dyDescent="0.3">
      <c r="B14" s="60">
        <v>8</v>
      </c>
      <c r="C14" s="60">
        <v>40.729999999999997</v>
      </c>
      <c r="D14" s="84"/>
      <c r="E14" s="59">
        <f t="shared" si="0"/>
        <v>3.0822222222222138</v>
      </c>
      <c r="I14" s="61">
        <v>8</v>
      </c>
      <c r="J14" s="61">
        <v>41.29</v>
      </c>
      <c r="K14" s="87"/>
    </row>
    <row r="15" spans="2:11" ht="15.6" x14ac:dyDescent="0.3">
      <c r="B15" s="60">
        <v>9</v>
      </c>
      <c r="C15" s="60">
        <v>41.29</v>
      </c>
      <c r="D15" s="84"/>
      <c r="E15" s="59">
        <f t="shared" si="0"/>
        <v>3.642222222222216</v>
      </c>
      <c r="I15" s="88" t="s">
        <v>339</v>
      </c>
      <c r="J15" s="89"/>
      <c r="K15" s="58">
        <f>STDEV(J7:J14)</f>
        <v>2.4823372482976027</v>
      </c>
    </row>
    <row r="16" spans="2:11" x14ac:dyDescent="0.3">
      <c r="B16" s="90" t="s">
        <v>339</v>
      </c>
      <c r="C16" s="91"/>
      <c r="D16" s="57">
        <f>STDEV(C7:C15)</f>
        <v>3.2249061140511435</v>
      </c>
      <c r="E16" s="56"/>
    </row>
    <row r="17" spans="3:7" x14ac:dyDescent="0.3">
      <c r="C17" t="s">
        <v>338</v>
      </c>
      <c r="D17" s="55">
        <f>AVERAGE(C7:C15)</f>
        <v>37.647777777777783</v>
      </c>
      <c r="G17" s="54"/>
    </row>
    <row r="18" spans="3:7" x14ac:dyDescent="0.3">
      <c r="C18" t="s">
        <v>337</v>
      </c>
      <c r="D18" s="55">
        <f>VAR(C7:C15)</f>
        <v>10.400019444444446</v>
      </c>
      <c r="G18" s="54"/>
    </row>
    <row r="19" spans="3:7" x14ac:dyDescent="0.3">
      <c r="C19" t="s">
        <v>336</v>
      </c>
      <c r="D19" s="55">
        <f>STDEV(C7:C15)</f>
        <v>3.2249061140511435</v>
      </c>
      <c r="G19" s="54"/>
    </row>
  </sheetData>
  <mergeCells count="4">
    <mergeCell ref="D7:D15"/>
    <mergeCell ref="K7:K14"/>
    <mergeCell ref="I15:J15"/>
    <mergeCell ref="B16:C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6AE5-F52A-4794-94E4-5F7C3EA60006}">
  <dimension ref="A3:L10"/>
  <sheetViews>
    <sheetView topLeftCell="B1" zoomScale="85" zoomScaleNormal="85" workbookViewId="0">
      <selection activeCell="J13" sqref="J13"/>
    </sheetView>
  </sheetViews>
  <sheetFormatPr defaultRowHeight="14.4" x14ac:dyDescent="0.3"/>
  <cols>
    <col min="6" max="6" width="10" bestFit="1" customWidth="1"/>
    <col min="7" max="7" width="9.5546875" bestFit="1" customWidth="1"/>
    <col min="8" max="8" width="8.33203125" bestFit="1" customWidth="1"/>
  </cols>
  <sheetData>
    <row r="3" spans="1:12" x14ac:dyDescent="0.3">
      <c r="A3" s="92" t="s">
        <v>346</v>
      </c>
      <c r="B3" s="92"/>
      <c r="C3" s="92"/>
      <c r="D3" s="92"/>
      <c r="E3" s="92"/>
      <c r="K3" s="64"/>
      <c r="L3" s="64"/>
    </row>
    <row r="4" spans="1:12" ht="28.8" x14ac:dyDescent="0.3">
      <c r="A4" s="60" t="s">
        <v>342</v>
      </c>
      <c r="B4" s="60" t="s">
        <v>347</v>
      </c>
      <c r="C4" s="65" t="s">
        <v>348</v>
      </c>
      <c r="D4" s="65" t="s">
        <v>349</v>
      </c>
      <c r="E4" s="60" t="s">
        <v>350</v>
      </c>
      <c r="F4" s="60" t="s">
        <v>351</v>
      </c>
      <c r="G4" s="60" t="s">
        <v>352</v>
      </c>
      <c r="H4" s="65" t="s">
        <v>353</v>
      </c>
      <c r="I4" s="65" t="s">
        <v>354</v>
      </c>
      <c r="J4" s="60" t="s">
        <v>355</v>
      </c>
      <c r="K4" s="65" t="s">
        <v>356</v>
      </c>
      <c r="L4" s="65" t="s">
        <v>357</v>
      </c>
    </row>
    <row r="5" spans="1:12" x14ac:dyDescent="0.3">
      <c r="A5" s="60">
        <v>1</v>
      </c>
      <c r="B5" s="60">
        <v>6</v>
      </c>
      <c r="C5" s="60">
        <v>5.34</v>
      </c>
      <c r="D5" s="60">
        <v>105</v>
      </c>
      <c r="E5" s="60">
        <v>28</v>
      </c>
      <c r="F5" s="60">
        <v>15</v>
      </c>
      <c r="G5" s="60">
        <v>19.5</v>
      </c>
      <c r="H5" s="66">
        <f t="shared" ref="H5:H10" si="0">F5/(0.25*3.14*C5^2)*1000</f>
        <v>670.09918272023287</v>
      </c>
      <c r="I5" s="66">
        <f t="shared" ref="I5:I10" si="1">G5/(0.25*3.14*C5^2)*1000</f>
        <v>871.1289375363026</v>
      </c>
      <c r="J5" s="66">
        <f t="shared" ref="J5:J10" si="2">E5/D5</f>
        <v>0.26666666666666666</v>
      </c>
      <c r="K5" s="84">
        <f>AVERAGE(H5:H6)</f>
        <v>704.47634295247303</v>
      </c>
      <c r="L5" s="94">
        <f>AVERAGE(I5:I6)</f>
        <v>906.90204838598572</v>
      </c>
    </row>
    <row r="6" spans="1:12" x14ac:dyDescent="0.3">
      <c r="A6" s="60">
        <v>2</v>
      </c>
      <c r="B6" s="60">
        <v>6</v>
      </c>
      <c r="C6" s="60">
        <v>5</v>
      </c>
      <c r="D6" s="60">
        <v>102</v>
      </c>
      <c r="E6" s="60">
        <v>28</v>
      </c>
      <c r="F6" s="60">
        <v>14.5</v>
      </c>
      <c r="G6" s="60">
        <v>18.5</v>
      </c>
      <c r="H6" s="66">
        <f t="shared" si="0"/>
        <v>738.8535031847133</v>
      </c>
      <c r="I6" s="66">
        <f t="shared" si="1"/>
        <v>942.67515923566884</v>
      </c>
      <c r="J6" s="66">
        <f t="shared" si="2"/>
        <v>0.27450980392156865</v>
      </c>
      <c r="K6" s="93"/>
      <c r="L6" s="95"/>
    </row>
    <row r="7" spans="1:12" x14ac:dyDescent="0.3">
      <c r="A7" s="60">
        <v>3</v>
      </c>
      <c r="B7" s="60">
        <v>16</v>
      </c>
      <c r="C7" s="60">
        <v>11.83</v>
      </c>
      <c r="D7" s="60">
        <v>59.89</v>
      </c>
      <c r="E7" s="60">
        <v>18</v>
      </c>
      <c r="F7" s="60">
        <v>46</v>
      </c>
      <c r="G7" s="60">
        <v>68.5</v>
      </c>
      <c r="H7" s="66">
        <f t="shared" si="0"/>
        <v>418.71516042390954</v>
      </c>
      <c r="I7" s="66">
        <f t="shared" si="1"/>
        <v>623.52148889212606</v>
      </c>
      <c r="J7" s="66">
        <f t="shared" si="2"/>
        <v>0.30055101018533981</v>
      </c>
      <c r="K7" s="84">
        <f t="shared" ref="K7:L7" si="3">AVERAGE(H7:H8)</f>
        <v>416.06925214383443</v>
      </c>
      <c r="L7" s="94">
        <f t="shared" si="3"/>
        <v>622.93960541878505</v>
      </c>
    </row>
    <row r="8" spans="1:12" x14ac:dyDescent="0.3">
      <c r="A8" s="60">
        <v>4</v>
      </c>
      <c r="B8" s="60">
        <v>16</v>
      </c>
      <c r="C8" s="60">
        <v>11.97</v>
      </c>
      <c r="D8" s="60">
        <v>59.89</v>
      </c>
      <c r="E8" s="60">
        <v>19</v>
      </c>
      <c r="F8" s="60">
        <v>46.5</v>
      </c>
      <c r="G8" s="60">
        <v>70</v>
      </c>
      <c r="H8" s="66">
        <f t="shared" si="0"/>
        <v>413.42334386375933</v>
      </c>
      <c r="I8" s="66">
        <f t="shared" si="1"/>
        <v>622.35772194544415</v>
      </c>
      <c r="J8" s="66">
        <f t="shared" si="2"/>
        <v>0.3172482885289698</v>
      </c>
      <c r="K8" s="93"/>
      <c r="L8" s="95"/>
    </row>
    <row r="9" spans="1:12" x14ac:dyDescent="0.3">
      <c r="A9" s="60">
        <v>5</v>
      </c>
      <c r="B9" s="60">
        <v>19</v>
      </c>
      <c r="C9" s="60">
        <v>13.71</v>
      </c>
      <c r="D9" s="60">
        <v>69.87</v>
      </c>
      <c r="E9" s="60">
        <v>22</v>
      </c>
      <c r="F9" s="60">
        <v>64</v>
      </c>
      <c r="G9" s="60">
        <v>91</v>
      </c>
      <c r="H9" s="66">
        <f t="shared" si="0"/>
        <v>433.74592499515677</v>
      </c>
      <c r="I9" s="66">
        <f t="shared" si="1"/>
        <v>616.73248710248868</v>
      </c>
      <c r="J9" s="66">
        <f t="shared" si="2"/>
        <v>0.31487047373693999</v>
      </c>
      <c r="K9" s="84">
        <f t="shared" ref="K9:L9" si="4">AVERAGE(H9:H10)</f>
        <v>433.64218412812659</v>
      </c>
      <c r="L9" s="94">
        <f t="shared" si="4"/>
        <v>618.51297603802868</v>
      </c>
    </row>
    <row r="10" spans="1:12" x14ac:dyDescent="0.3">
      <c r="A10" s="60">
        <v>6</v>
      </c>
      <c r="B10" s="60">
        <v>19</v>
      </c>
      <c r="C10" s="60">
        <v>13.82</v>
      </c>
      <c r="D10" s="60">
        <v>69.61</v>
      </c>
      <c r="E10" s="60">
        <v>23</v>
      </c>
      <c r="F10" s="60">
        <v>65</v>
      </c>
      <c r="G10" s="60">
        <v>93</v>
      </c>
      <c r="H10" s="66">
        <f t="shared" si="0"/>
        <v>433.5384432610964</v>
      </c>
      <c r="I10" s="66">
        <f t="shared" si="1"/>
        <v>620.29346497356869</v>
      </c>
      <c r="J10" s="66">
        <f t="shared" si="2"/>
        <v>0.33041229708375236</v>
      </c>
      <c r="K10" s="93"/>
      <c r="L10" s="95"/>
    </row>
  </sheetData>
  <mergeCells count="7">
    <mergeCell ref="A3:E3"/>
    <mergeCell ref="K9:K10"/>
    <mergeCell ref="L9:L10"/>
    <mergeCell ref="K5:K6"/>
    <mergeCell ref="L5:L6"/>
    <mergeCell ref="K7:K8"/>
    <mergeCell ref="L7:L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B90BA-AD75-406A-B5EE-8F24B17516BC}">
  <dimension ref="B2:S62"/>
  <sheetViews>
    <sheetView workbookViewId="0">
      <selection activeCell="F7" sqref="F7"/>
    </sheetView>
  </sheetViews>
  <sheetFormatPr defaultRowHeight="14.4" x14ac:dyDescent="0.3"/>
  <cols>
    <col min="3" max="3" width="8.88671875" customWidth="1"/>
  </cols>
  <sheetData>
    <row r="2" spans="2:19" x14ac:dyDescent="0.3">
      <c r="B2" s="48" t="s">
        <v>292</v>
      </c>
    </row>
    <row r="4" spans="2:19" x14ac:dyDescent="0.3">
      <c r="B4" s="48" t="s">
        <v>312</v>
      </c>
    </row>
    <row r="5" spans="2:19" x14ac:dyDescent="0.3">
      <c r="B5" s="98" t="s">
        <v>293</v>
      </c>
      <c r="C5" s="98"/>
      <c r="D5" s="98"/>
      <c r="E5" t="s">
        <v>294</v>
      </c>
      <c r="F5">
        <v>38.393999999999998</v>
      </c>
      <c r="G5" t="s">
        <v>296</v>
      </c>
      <c r="H5" s="92" t="s">
        <v>384</v>
      </c>
      <c r="I5" s="92"/>
    </row>
    <row r="6" spans="2:19" x14ac:dyDescent="0.3">
      <c r="B6" s="97" t="s">
        <v>297</v>
      </c>
      <c r="C6" s="97"/>
      <c r="D6" s="97"/>
      <c r="E6" t="s">
        <v>301</v>
      </c>
      <c r="F6">
        <f>0.3*F5^(2/3)*0.7</f>
        <v>2.3899833116016369</v>
      </c>
      <c r="G6" t="s">
        <v>296</v>
      </c>
      <c r="H6" t="s">
        <v>298</v>
      </c>
      <c r="P6" t="s">
        <v>370</v>
      </c>
      <c r="S6" t="s">
        <v>368</v>
      </c>
    </row>
    <row r="7" spans="2:19" x14ac:dyDescent="0.3">
      <c r="B7" s="97" t="s">
        <v>299</v>
      </c>
      <c r="C7" s="97"/>
      <c r="D7" s="97"/>
      <c r="E7" t="s">
        <v>300</v>
      </c>
      <c r="F7">
        <f>4700*F5^0.5</f>
        <v>29122.559296874992</v>
      </c>
      <c r="G7" t="s">
        <v>296</v>
      </c>
      <c r="H7" t="s">
        <v>386</v>
      </c>
    </row>
    <row r="8" spans="2:19" x14ac:dyDescent="0.3">
      <c r="B8" s="97" t="s">
        <v>302</v>
      </c>
      <c r="C8" s="97"/>
      <c r="D8" s="97"/>
      <c r="E8" s="49" t="s">
        <v>303</v>
      </c>
      <c r="F8">
        <v>0.2</v>
      </c>
      <c r="H8" t="s">
        <v>298</v>
      </c>
    </row>
    <row r="9" spans="2:19" x14ac:dyDescent="0.3">
      <c r="B9" s="97" t="s">
        <v>304</v>
      </c>
      <c r="C9" s="97"/>
      <c r="D9" s="97"/>
      <c r="E9" s="49" t="s">
        <v>305</v>
      </c>
      <c r="F9">
        <f>73*F5^0.18/1000</f>
        <v>0.14076356749823055</v>
      </c>
      <c r="G9" t="s">
        <v>308</v>
      </c>
      <c r="H9" t="s">
        <v>298</v>
      </c>
    </row>
    <row r="10" spans="2:19" x14ac:dyDescent="0.3">
      <c r="B10" s="97" t="s">
        <v>306</v>
      </c>
      <c r="C10" s="97"/>
      <c r="D10" s="97"/>
      <c r="E10" s="49" t="s">
        <v>307</v>
      </c>
      <c r="F10">
        <f>250*F9</f>
        <v>35.190891874557636</v>
      </c>
      <c r="G10" t="s">
        <v>308</v>
      </c>
      <c r="H10" t="s">
        <v>327</v>
      </c>
    </row>
    <row r="11" spans="2:19" x14ac:dyDescent="0.3">
      <c r="B11" s="97" t="s">
        <v>309</v>
      </c>
      <c r="C11" s="97"/>
      <c r="D11" s="97"/>
      <c r="E11" s="49" t="s">
        <v>310</v>
      </c>
      <c r="F11" s="50">
        <v>2.4E-9</v>
      </c>
      <c r="G11" t="s">
        <v>311</v>
      </c>
    </row>
    <row r="12" spans="2:19" x14ac:dyDescent="0.3">
      <c r="B12" s="51" t="s">
        <v>333</v>
      </c>
      <c r="C12" s="51"/>
      <c r="D12" s="51"/>
      <c r="F12" s="48" t="s">
        <v>334</v>
      </c>
      <c r="I12" t="s">
        <v>385</v>
      </c>
      <c r="J12">
        <f>F6/F7*2</f>
        <v>1.6413278017485882E-4</v>
      </c>
    </row>
    <row r="13" spans="2:19" x14ac:dyDescent="0.3">
      <c r="B13" s="51" t="s">
        <v>335</v>
      </c>
      <c r="C13" s="51"/>
      <c r="D13" s="51"/>
      <c r="F13" s="48" t="s">
        <v>369</v>
      </c>
    </row>
    <row r="14" spans="2:19" x14ac:dyDescent="0.3">
      <c r="B14" s="53" t="s">
        <v>359</v>
      </c>
      <c r="C14" s="53"/>
      <c r="D14" s="53"/>
      <c r="F14" s="48" t="s">
        <v>358</v>
      </c>
    </row>
    <row r="15" spans="2:19" x14ac:dyDescent="0.3">
      <c r="B15" s="53" t="s">
        <v>360</v>
      </c>
      <c r="C15" s="53"/>
      <c r="D15" s="53"/>
      <c r="F15" s="48" t="s">
        <v>361</v>
      </c>
      <c r="J15">
        <f>4700*30^0.5</f>
        <v>25742.960202742808</v>
      </c>
    </row>
    <row r="16" spans="2:19" x14ac:dyDescent="0.3">
      <c r="B16" s="53" t="s">
        <v>366</v>
      </c>
      <c r="C16" s="53"/>
      <c r="D16" s="53"/>
      <c r="F16" s="48" t="s">
        <v>367</v>
      </c>
      <c r="P16" t="s">
        <v>371</v>
      </c>
    </row>
    <row r="17" spans="2:16" x14ac:dyDescent="0.3">
      <c r="B17" s="67" t="s">
        <v>374</v>
      </c>
      <c r="C17" s="67"/>
      <c r="D17" s="67"/>
      <c r="E17" t="s">
        <v>375</v>
      </c>
      <c r="F17" s="68">
        <v>2500</v>
      </c>
      <c r="G17" t="s">
        <v>326</v>
      </c>
      <c r="H17" s="96" t="s">
        <v>384</v>
      </c>
      <c r="I17" s="96"/>
      <c r="J17" s="96"/>
    </row>
    <row r="18" spans="2:16" x14ac:dyDescent="0.3">
      <c r="B18" s="67" t="s">
        <v>376</v>
      </c>
      <c r="C18" s="67"/>
      <c r="D18" s="67"/>
      <c r="E18" t="s">
        <v>377</v>
      </c>
      <c r="F18" s="68">
        <v>600</v>
      </c>
      <c r="G18" t="s">
        <v>326</v>
      </c>
      <c r="H18" s="96"/>
      <c r="I18" s="96"/>
      <c r="J18" s="96"/>
    </row>
    <row r="19" spans="2:16" x14ac:dyDescent="0.3">
      <c r="B19" s="67" t="s">
        <v>378</v>
      </c>
      <c r="C19" s="67"/>
      <c r="D19" s="67"/>
      <c r="E19" t="s">
        <v>380</v>
      </c>
      <c r="F19" s="68">
        <v>100</v>
      </c>
      <c r="G19" t="s">
        <v>326</v>
      </c>
      <c r="H19" s="96"/>
      <c r="I19" s="96"/>
      <c r="J19" s="96"/>
    </row>
    <row r="20" spans="2:16" x14ac:dyDescent="0.3">
      <c r="B20" s="67" t="s">
        <v>381</v>
      </c>
      <c r="C20" s="67"/>
      <c r="D20" s="67"/>
      <c r="E20" t="s">
        <v>382</v>
      </c>
      <c r="F20" s="68">
        <v>150</v>
      </c>
      <c r="G20" t="s">
        <v>326</v>
      </c>
      <c r="H20" s="96"/>
      <c r="I20" s="96"/>
      <c r="J20" s="96"/>
    </row>
    <row r="21" spans="2:16" x14ac:dyDescent="0.3">
      <c r="B21" s="67" t="s">
        <v>383</v>
      </c>
      <c r="E21" t="s">
        <v>379</v>
      </c>
      <c r="F21" s="68">
        <v>200</v>
      </c>
      <c r="G21" t="s">
        <v>326</v>
      </c>
      <c r="H21" s="96"/>
      <c r="I21" s="96"/>
      <c r="J21" s="96"/>
    </row>
    <row r="22" spans="2:16" x14ac:dyDescent="0.3">
      <c r="B22" s="67"/>
      <c r="C22" s="67"/>
      <c r="D22" s="67"/>
      <c r="F22" s="68"/>
    </row>
    <row r="23" spans="2:16" x14ac:dyDescent="0.3">
      <c r="B23" s="51"/>
      <c r="C23" s="51"/>
      <c r="D23" s="51"/>
    </row>
    <row r="24" spans="2:16" x14ac:dyDescent="0.3">
      <c r="B24" s="48" t="s">
        <v>328</v>
      </c>
      <c r="C24" s="51"/>
      <c r="D24" s="51"/>
      <c r="E24" t="s">
        <v>325</v>
      </c>
      <c r="F24">
        <v>6</v>
      </c>
      <c r="G24" t="s">
        <v>326</v>
      </c>
    </row>
    <row r="25" spans="2:16" x14ac:dyDescent="0.3">
      <c r="B25" s="97" t="s">
        <v>313</v>
      </c>
      <c r="C25" s="97"/>
      <c r="D25" s="97"/>
      <c r="E25" t="s">
        <v>314</v>
      </c>
      <c r="F25">
        <f>1/4*22/7*F24^2</f>
        <v>28.285714285714285</v>
      </c>
      <c r="G25" t="s">
        <v>315</v>
      </c>
    </row>
    <row r="26" spans="2:16" x14ac:dyDescent="0.3">
      <c r="B26" s="97" t="s">
        <v>299</v>
      </c>
      <c r="C26" s="97"/>
      <c r="D26" s="97"/>
      <c r="E26" t="s">
        <v>316</v>
      </c>
      <c r="F26">
        <v>200000</v>
      </c>
      <c r="G26" t="s">
        <v>295</v>
      </c>
      <c r="H26" t="s">
        <v>298</v>
      </c>
    </row>
    <row r="27" spans="2:16" x14ac:dyDescent="0.3">
      <c r="B27" s="97" t="s">
        <v>317</v>
      </c>
      <c r="C27" s="97"/>
      <c r="D27" s="97"/>
      <c r="E27" t="s">
        <v>318</v>
      </c>
      <c r="F27">
        <v>704.476</v>
      </c>
      <c r="G27" t="s">
        <v>296</v>
      </c>
      <c r="P27" t="s">
        <v>372</v>
      </c>
    </row>
    <row r="28" spans="2:16" x14ac:dyDescent="0.3">
      <c r="B28" s="97" t="s">
        <v>319</v>
      </c>
      <c r="C28" s="97"/>
      <c r="D28" s="97"/>
      <c r="E28" t="s">
        <v>320</v>
      </c>
      <c r="F28">
        <v>906.90200000000004</v>
      </c>
      <c r="G28" t="s">
        <v>296</v>
      </c>
    </row>
    <row r="29" spans="2:16" x14ac:dyDescent="0.3">
      <c r="B29" s="97" t="s">
        <v>321</v>
      </c>
      <c r="C29" s="97"/>
      <c r="D29" s="97"/>
      <c r="E29" s="49" t="s">
        <v>322</v>
      </c>
      <c r="F29">
        <v>0.02</v>
      </c>
    </row>
    <row r="30" spans="2:16" x14ac:dyDescent="0.3">
      <c r="B30" s="97" t="s">
        <v>323</v>
      </c>
      <c r="C30" s="97"/>
      <c r="D30" s="97"/>
      <c r="E30" s="49" t="s">
        <v>324</v>
      </c>
      <c r="F30">
        <f>F27/F26</f>
        <v>3.5223799999999999E-3</v>
      </c>
    </row>
    <row r="31" spans="2:16" x14ac:dyDescent="0.3">
      <c r="B31" s="53" t="s">
        <v>359</v>
      </c>
      <c r="C31" s="52"/>
      <c r="D31" s="52"/>
      <c r="E31" s="49"/>
      <c r="F31" s="48" t="s">
        <v>364</v>
      </c>
    </row>
    <row r="32" spans="2:16" x14ac:dyDescent="0.3">
      <c r="B32" s="52" t="s">
        <v>362</v>
      </c>
      <c r="C32" s="52"/>
      <c r="D32" s="52"/>
      <c r="E32" s="49"/>
      <c r="F32" s="48" t="s">
        <v>363</v>
      </c>
    </row>
    <row r="33" spans="2:16" x14ac:dyDescent="0.3">
      <c r="B33" s="53" t="s">
        <v>360</v>
      </c>
      <c r="C33" s="53"/>
      <c r="D33" s="53"/>
      <c r="F33" s="48" t="s">
        <v>361</v>
      </c>
    </row>
    <row r="35" spans="2:16" x14ac:dyDescent="0.3">
      <c r="B35" s="48" t="s">
        <v>329</v>
      </c>
      <c r="E35" t="s">
        <v>325</v>
      </c>
      <c r="F35">
        <v>16</v>
      </c>
    </row>
    <row r="36" spans="2:16" x14ac:dyDescent="0.3">
      <c r="B36" s="99" t="s">
        <v>313</v>
      </c>
      <c r="C36" s="99"/>
      <c r="D36" s="99"/>
      <c r="E36" t="s">
        <v>314</v>
      </c>
      <c r="F36">
        <f>1/4*22/7*F35^2</f>
        <v>201.14285714285714</v>
      </c>
      <c r="G36" t="s">
        <v>315</v>
      </c>
    </row>
    <row r="37" spans="2:16" x14ac:dyDescent="0.3">
      <c r="B37" s="99" t="s">
        <v>299</v>
      </c>
      <c r="C37" s="99"/>
      <c r="D37" s="99"/>
      <c r="E37" t="s">
        <v>316</v>
      </c>
      <c r="F37">
        <v>200000</v>
      </c>
      <c r="G37" t="s">
        <v>296</v>
      </c>
      <c r="H37" t="s">
        <v>298</v>
      </c>
    </row>
    <row r="38" spans="2:16" x14ac:dyDescent="0.3">
      <c r="B38" s="99" t="s">
        <v>317</v>
      </c>
      <c r="C38" s="99"/>
      <c r="D38" s="99"/>
      <c r="E38" t="s">
        <v>318</v>
      </c>
      <c r="F38">
        <v>416.06900000000002</v>
      </c>
      <c r="G38" t="s">
        <v>296</v>
      </c>
      <c r="P38" t="s">
        <v>373</v>
      </c>
    </row>
    <row r="39" spans="2:16" x14ac:dyDescent="0.3">
      <c r="B39" s="99" t="s">
        <v>319</v>
      </c>
      <c r="C39" s="99"/>
      <c r="D39" s="99"/>
      <c r="E39" t="s">
        <v>320</v>
      </c>
      <c r="F39">
        <v>622.94000000000005</v>
      </c>
      <c r="G39" t="s">
        <v>296</v>
      </c>
    </row>
    <row r="40" spans="2:16" x14ac:dyDescent="0.3">
      <c r="B40" s="99" t="s">
        <v>330</v>
      </c>
      <c r="C40" s="99"/>
      <c r="D40" s="99"/>
      <c r="E40" s="49" t="s">
        <v>322</v>
      </c>
      <c r="F40">
        <f>0.02</f>
        <v>0.02</v>
      </c>
    </row>
    <row r="41" spans="2:16" x14ac:dyDescent="0.3">
      <c r="B41" s="99" t="s">
        <v>323</v>
      </c>
      <c r="C41" s="99"/>
      <c r="D41" s="99"/>
      <c r="E41" s="49" t="s">
        <v>324</v>
      </c>
      <c r="F41">
        <f>F38/F37</f>
        <v>2.0803449999999999E-3</v>
      </c>
    </row>
    <row r="42" spans="2:16" x14ac:dyDescent="0.3">
      <c r="B42" s="53" t="s">
        <v>359</v>
      </c>
      <c r="C42" s="52"/>
      <c r="D42" s="52"/>
      <c r="E42" s="49"/>
      <c r="F42" s="48" t="s">
        <v>364</v>
      </c>
    </row>
    <row r="43" spans="2:16" x14ac:dyDescent="0.3">
      <c r="B43" s="52" t="s">
        <v>362</v>
      </c>
      <c r="C43" s="52"/>
      <c r="D43" s="52"/>
      <c r="E43" s="49"/>
      <c r="F43" s="48" t="s">
        <v>363</v>
      </c>
    </row>
    <row r="44" spans="2:16" x14ac:dyDescent="0.3">
      <c r="B44" s="53" t="s">
        <v>360</v>
      </c>
      <c r="C44" s="53"/>
      <c r="D44" s="53"/>
      <c r="F44" s="48" t="s">
        <v>361</v>
      </c>
    </row>
    <row r="46" spans="2:16" x14ac:dyDescent="0.3">
      <c r="B46" s="48" t="s">
        <v>331</v>
      </c>
      <c r="E46" t="s">
        <v>325</v>
      </c>
      <c r="F46">
        <v>19</v>
      </c>
    </row>
    <row r="47" spans="2:16" x14ac:dyDescent="0.3">
      <c r="B47" s="97" t="s">
        <v>313</v>
      </c>
      <c r="C47" s="97"/>
      <c r="D47" s="97"/>
      <c r="E47" t="s">
        <v>314</v>
      </c>
      <c r="F47">
        <f>1/4*22/7*F46^2</f>
        <v>283.64285714285711</v>
      </c>
      <c r="G47" t="s">
        <v>315</v>
      </c>
    </row>
    <row r="48" spans="2:16" x14ac:dyDescent="0.3">
      <c r="B48" s="97" t="s">
        <v>299</v>
      </c>
      <c r="C48" s="97"/>
      <c r="D48" s="97"/>
      <c r="E48" t="s">
        <v>316</v>
      </c>
      <c r="F48">
        <v>200000</v>
      </c>
      <c r="G48" t="s">
        <v>296</v>
      </c>
      <c r="H48" t="s">
        <v>298</v>
      </c>
    </row>
    <row r="49" spans="2:8" x14ac:dyDescent="0.3">
      <c r="B49" s="97" t="s">
        <v>317</v>
      </c>
      <c r="C49" s="97"/>
      <c r="D49" s="97"/>
      <c r="E49" t="s">
        <v>318</v>
      </c>
      <c r="F49">
        <v>433.642</v>
      </c>
      <c r="G49" t="s">
        <v>296</v>
      </c>
    </row>
    <row r="50" spans="2:8" x14ac:dyDescent="0.3">
      <c r="B50" s="97" t="s">
        <v>319</v>
      </c>
      <c r="C50" s="97"/>
      <c r="D50" s="97"/>
      <c r="E50" t="s">
        <v>320</v>
      </c>
      <c r="F50">
        <v>618.51300000000003</v>
      </c>
      <c r="G50" t="s">
        <v>296</v>
      </c>
    </row>
    <row r="51" spans="2:8" x14ac:dyDescent="0.3">
      <c r="B51" s="97" t="s">
        <v>330</v>
      </c>
      <c r="C51" s="97"/>
      <c r="D51" s="97"/>
      <c r="E51" s="49" t="s">
        <v>322</v>
      </c>
      <c r="F51">
        <v>0.02</v>
      </c>
    </row>
    <row r="52" spans="2:8" x14ac:dyDescent="0.3">
      <c r="B52" s="97" t="s">
        <v>323</v>
      </c>
      <c r="C52" s="97"/>
      <c r="D52" s="97"/>
      <c r="E52" s="49" t="s">
        <v>324</v>
      </c>
      <c r="F52">
        <f>F49/F48</f>
        <v>2.1682099999999998E-3</v>
      </c>
    </row>
    <row r="53" spans="2:8" x14ac:dyDescent="0.3">
      <c r="B53" s="53" t="s">
        <v>359</v>
      </c>
      <c r="C53" s="52"/>
      <c r="D53" s="52"/>
      <c r="E53" s="49"/>
      <c r="F53" s="48" t="s">
        <v>364</v>
      </c>
    </row>
    <row r="54" spans="2:8" x14ac:dyDescent="0.3">
      <c r="B54" s="52" t="s">
        <v>362</v>
      </c>
      <c r="C54" s="52"/>
      <c r="D54" s="52"/>
      <c r="E54" s="49"/>
      <c r="F54" s="48" t="s">
        <v>363</v>
      </c>
    </row>
    <row r="55" spans="2:8" x14ac:dyDescent="0.3">
      <c r="B55" s="53" t="s">
        <v>360</v>
      </c>
      <c r="C55" s="53"/>
      <c r="D55" s="53"/>
      <c r="F55" s="48" t="s">
        <v>361</v>
      </c>
    </row>
    <row r="56" spans="2:8" x14ac:dyDescent="0.3">
      <c r="B56" s="53"/>
      <c r="C56" s="53"/>
      <c r="D56" s="53"/>
      <c r="F56" s="48"/>
    </row>
    <row r="57" spans="2:8" x14ac:dyDescent="0.3">
      <c r="B57" s="48" t="s">
        <v>332</v>
      </c>
    </row>
    <row r="58" spans="2:8" x14ac:dyDescent="0.3">
      <c r="B58" t="s">
        <v>299</v>
      </c>
      <c r="E58" t="s">
        <v>300</v>
      </c>
      <c r="F58">
        <v>200000</v>
      </c>
      <c r="G58" t="s">
        <v>296</v>
      </c>
      <c r="H58" t="s">
        <v>298</v>
      </c>
    </row>
    <row r="59" spans="2:8" x14ac:dyDescent="0.3">
      <c r="B59" t="s">
        <v>302</v>
      </c>
      <c r="E59" s="49" t="s">
        <v>303</v>
      </c>
      <c r="F59">
        <v>0.3</v>
      </c>
      <c r="H59" t="s">
        <v>298</v>
      </c>
    </row>
    <row r="60" spans="2:8" x14ac:dyDescent="0.3">
      <c r="B60" s="52" t="s">
        <v>362</v>
      </c>
      <c r="F60" s="48" t="s">
        <v>365</v>
      </c>
    </row>
    <row r="61" spans="2:8" x14ac:dyDescent="0.3">
      <c r="B61" s="53" t="s">
        <v>366</v>
      </c>
      <c r="F61" s="48" t="s">
        <v>367</v>
      </c>
    </row>
    <row r="62" spans="2:8" x14ac:dyDescent="0.3">
      <c r="B62" s="53" t="s">
        <v>360</v>
      </c>
      <c r="C62" s="53"/>
      <c r="D62" s="53"/>
      <c r="F62" s="48" t="s">
        <v>361</v>
      </c>
    </row>
  </sheetData>
  <mergeCells count="27">
    <mergeCell ref="B51:D51"/>
    <mergeCell ref="B52:D52"/>
    <mergeCell ref="B36:D36"/>
    <mergeCell ref="B37:D37"/>
    <mergeCell ref="B38:D38"/>
    <mergeCell ref="B39:D39"/>
    <mergeCell ref="B40:D40"/>
    <mergeCell ref="B41:D41"/>
    <mergeCell ref="B30:D30"/>
    <mergeCell ref="B47:D47"/>
    <mergeCell ref="B48:D48"/>
    <mergeCell ref="B49:D49"/>
    <mergeCell ref="B50:D50"/>
    <mergeCell ref="B25:D25"/>
    <mergeCell ref="B26:D26"/>
    <mergeCell ref="B27:D27"/>
    <mergeCell ref="B28:D28"/>
    <mergeCell ref="B29:D29"/>
    <mergeCell ref="H17:J21"/>
    <mergeCell ref="H5:I5"/>
    <mergeCell ref="B10:D10"/>
    <mergeCell ref="B11:D11"/>
    <mergeCell ref="B5:D5"/>
    <mergeCell ref="B6:D6"/>
    <mergeCell ref="B7:D7"/>
    <mergeCell ref="B8:D8"/>
    <mergeCell ref="B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Uji Eksperimental</vt:lpstr>
      <vt:lpstr>Data Uji Tekan Beton</vt:lpstr>
      <vt:lpstr>Data Uji Tarik Tulangan</vt:lpstr>
      <vt:lpstr>Material &amp; Element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2020-05-21T01:05:14Z</dcterms:created>
  <dcterms:modified xsi:type="dcterms:W3CDTF">2020-09-04T07:40:05Z</dcterms:modified>
</cp:coreProperties>
</file>